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im_c\Desktop\Guides\"/>
    </mc:Choice>
  </mc:AlternateContent>
  <xr:revisionPtr revIDLastSave="0" documentId="13_ncr:1_{8DE97DA1-2A97-456E-90AE-1487BCE09645}" xr6:coauthVersionLast="41" xr6:coauthVersionMax="41" xr10:uidLastSave="{00000000-0000-0000-0000-000000000000}"/>
  <bookViews>
    <workbookView xWindow="-108" yWindow="-108" windowWidth="23256" windowHeight="12720" activeTab="5" xr2:uid="{5C3796D5-404F-447A-8A36-E43B26004C2D}"/>
  </bookViews>
  <sheets>
    <sheet name="Cash flow" sheetId="1" r:id="rId1"/>
    <sheet name="Funding" sheetId="3" r:id="rId2"/>
    <sheet name="Acquiring a site" sheetId="4" r:id="rId3"/>
    <sheet name="Site fit out" sheetId="5" r:id="rId4"/>
    <sheet name="Overheads" sheetId="6" r:id="rId5"/>
    <sheet name="Sales" sheetId="7" r:id="rId6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" i="6" l="1"/>
  <c r="C91" i="7"/>
  <c r="Q1" i="6" s="1"/>
  <c r="B80" i="7"/>
  <c r="B79" i="7"/>
  <c r="B76" i="7"/>
  <c r="J56" i="7"/>
  <c r="G69" i="7"/>
  <c r="H69" i="7" s="1"/>
  <c r="I69" i="7" s="1"/>
  <c r="M59" i="7"/>
  <c r="L59" i="7"/>
  <c r="K59" i="7"/>
  <c r="J59" i="7"/>
  <c r="I59" i="7"/>
  <c r="K70" i="7" s="1"/>
  <c r="L70" i="7" s="1"/>
  <c r="M70" i="7" s="1"/>
  <c r="H59" i="7"/>
  <c r="G59" i="7"/>
  <c r="F59" i="7"/>
  <c r="G70" i="7" s="1"/>
  <c r="H70" i="7" s="1"/>
  <c r="I70" i="7" s="1"/>
  <c r="E59" i="7"/>
  <c r="D59" i="7"/>
  <c r="C59" i="7"/>
  <c r="B59" i="7"/>
  <c r="B70" i="7" s="1"/>
  <c r="C70" i="7" s="1"/>
  <c r="D70" i="7" s="1"/>
  <c r="M58" i="7"/>
  <c r="L58" i="7"/>
  <c r="K58" i="7"/>
  <c r="J58" i="7"/>
  <c r="I58" i="7"/>
  <c r="K69" i="7" s="1"/>
  <c r="L69" i="7" s="1"/>
  <c r="M69" i="7" s="1"/>
  <c r="H58" i="7"/>
  <c r="G58" i="7"/>
  <c r="F58" i="7"/>
  <c r="E58" i="7"/>
  <c r="D58" i="7"/>
  <c r="C58" i="7"/>
  <c r="B58" i="7"/>
  <c r="B69" i="7" s="1"/>
  <c r="C69" i="7" s="1"/>
  <c r="D69" i="7" s="1"/>
  <c r="M57" i="7"/>
  <c r="L57" i="7"/>
  <c r="K57" i="7"/>
  <c r="J57" i="7"/>
  <c r="I57" i="7"/>
  <c r="K68" i="7" s="1"/>
  <c r="L68" i="7" s="1"/>
  <c r="M68" i="7" s="1"/>
  <c r="H57" i="7"/>
  <c r="G57" i="7"/>
  <c r="F57" i="7"/>
  <c r="G68" i="7" s="1"/>
  <c r="H68" i="7" s="1"/>
  <c r="I68" i="7" s="1"/>
  <c r="E57" i="7"/>
  <c r="D57" i="7"/>
  <c r="C57" i="7"/>
  <c r="B57" i="7"/>
  <c r="B68" i="7" s="1"/>
  <c r="C68" i="7" s="1"/>
  <c r="D68" i="7" s="1"/>
  <c r="M56" i="7"/>
  <c r="L56" i="7"/>
  <c r="K56" i="7"/>
  <c r="I56" i="7"/>
  <c r="K67" i="7" s="1"/>
  <c r="L67" i="7" s="1"/>
  <c r="M67" i="7" s="1"/>
  <c r="H56" i="7"/>
  <c r="G56" i="7"/>
  <c r="F56" i="7"/>
  <c r="G67" i="7" s="1"/>
  <c r="H67" i="7" s="1"/>
  <c r="I67" i="7" s="1"/>
  <c r="E56" i="7"/>
  <c r="D56" i="7"/>
  <c r="B67" i="7" s="1"/>
  <c r="C67" i="7" s="1"/>
  <c r="D67" i="7" s="1"/>
  <c r="C56" i="7"/>
  <c r="B56" i="7"/>
  <c r="M55" i="7"/>
  <c r="L55" i="7"/>
  <c r="K55" i="7"/>
  <c r="J55" i="7"/>
  <c r="I55" i="7"/>
  <c r="K66" i="7" s="1"/>
  <c r="L66" i="7" s="1"/>
  <c r="M66" i="7" s="1"/>
  <c r="H55" i="7"/>
  <c r="G66" i="7" s="1"/>
  <c r="H66" i="7" s="1"/>
  <c r="I66" i="7" s="1"/>
  <c r="G55" i="7"/>
  <c r="F55" i="7"/>
  <c r="E55" i="7"/>
  <c r="D55" i="7"/>
  <c r="C55" i="7"/>
  <c r="B55" i="7"/>
  <c r="B66" i="7" s="1"/>
  <c r="C66" i="7" s="1"/>
  <c r="D66" i="7" s="1"/>
  <c r="M54" i="7"/>
  <c r="L54" i="7"/>
  <c r="K65" i="7" s="1"/>
  <c r="L65" i="7" s="1"/>
  <c r="M65" i="7" s="1"/>
  <c r="K54" i="7"/>
  <c r="J54" i="7"/>
  <c r="I54" i="7"/>
  <c r="H54" i="7"/>
  <c r="G65" i="7" s="1"/>
  <c r="H65" i="7" s="1"/>
  <c r="I65" i="7" s="1"/>
  <c r="G54" i="7"/>
  <c r="F54" i="7"/>
  <c r="E54" i="7"/>
  <c r="D54" i="7"/>
  <c r="C54" i="7"/>
  <c r="B54" i="7"/>
  <c r="B65" i="7" s="1"/>
  <c r="C65" i="7" s="1"/>
  <c r="D65" i="7" s="1"/>
  <c r="M53" i="7"/>
  <c r="L53" i="7"/>
  <c r="K53" i="7"/>
  <c r="J53" i="7"/>
  <c r="I53" i="7"/>
  <c r="K64" i="7" s="1"/>
  <c r="L64" i="7" s="1"/>
  <c r="M64" i="7" s="1"/>
  <c r="H53" i="7"/>
  <c r="G53" i="7"/>
  <c r="F53" i="7"/>
  <c r="G64" i="7" s="1"/>
  <c r="H64" i="7" s="1"/>
  <c r="I64" i="7" s="1"/>
  <c r="E53" i="7"/>
  <c r="D53" i="7"/>
  <c r="B64" i="7" s="1"/>
  <c r="C64" i="7" s="1"/>
  <c r="D64" i="7" s="1"/>
  <c r="C53" i="7"/>
  <c r="B53" i="7"/>
  <c r="N45" i="7"/>
  <c r="B82" i="7" s="1"/>
  <c r="N44" i="7"/>
  <c r="B81" i="7" s="1"/>
  <c r="D81" i="7" s="1"/>
  <c r="N43" i="7"/>
  <c r="N42" i="7"/>
  <c r="N41" i="7"/>
  <c r="B78" i="7" s="1"/>
  <c r="N40" i="7"/>
  <c r="B77" i="7" s="1"/>
  <c r="N39" i="7"/>
  <c r="L29" i="7"/>
  <c r="I21" i="7"/>
  <c r="I23" i="7" s="1"/>
  <c r="M16" i="7" s="1"/>
  <c r="C81" i="7" s="1"/>
  <c r="G21" i="7"/>
  <c r="G23" i="7" s="1"/>
  <c r="M17" i="7" s="1"/>
  <c r="C82" i="7" s="1"/>
  <c r="D79" i="7" l="1"/>
  <c r="D78" i="7"/>
  <c r="D82" i="7"/>
  <c r="D91" i="7"/>
  <c r="M14" i="7"/>
  <c r="C79" i="7" s="1"/>
  <c r="M11" i="7"/>
  <c r="C76" i="7" s="1"/>
  <c r="D76" i="7" s="1"/>
  <c r="M15" i="7"/>
  <c r="C80" i="7" s="1"/>
  <c r="D80" i="7" s="1"/>
  <c r="M12" i="7"/>
  <c r="C77" i="7" s="1"/>
  <c r="D77" i="7" s="1"/>
  <c r="M13" i="7"/>
  <c r="C78" i="7" s="1"/>
  <c r="H43" i="6"/>
  <c r="K43" i="6" s="1"/>
  <c r="H42" i="6"/>
  <c r="H39" i="6"/>
  <c r="O39" i="6" s="1"/>
  <c r="H38" i="6"/>
  <c r="H37" i="6"/>
  <c r="H36" i="6"/>
  <c r="H35" i="6"/>
  <c r="K35" i="6" s="1"/>
  <c r="H34" i="6"/>
  <c r="H33" i="6"/>
  <c r="H32" i="6"/>
  <c r="H28" i="6"/>
  <c r="H27" i="6"/>
  <c r="H26" i="6"/>
  <c r="H25" i="6"/>
  <c r="H24" i="6"/>
  <c r="H23" i="6"/>
  <c r="H22" i="6"/>
  <c r="H21" i="6"/>
  <c r="H20" i="6"/>
  <c r="BW43" i="6"/>
  <c r="L43" i="6" s="1"/>
  <c r="BV43" i="6"/>
  <c r="BT43" i="6"/>
  <c r="BU43" i="6" s="1"/>
  <c r="J43" i="6" s="1"/>
  <c r="CA42" i="6"/>
  <c r="BT42" i="6"/>
  <c r="BU42" i="6" s="1"/>
  <c r="BZ39" i="6"/>
  <c r="CA39" i="6" s="1"/>
  <c r="BU39" i="6"/>
  <c r="BV39" i="6" s="1"/>
  <c r="BT39" i="6"/>
  <c r="I39" i="6"/>
  <c r="CI38" i="6"/>
  <c r="CJ38" i="6" s="1"/>
  <c r="BT38" i="6"/>
  <c r="BU38" i="6" s="1"/>
  <c r="I38" i="6"/>
  <c r="CG37" i="6"/>
  <c r="CH37" i="6" s="1"/>
  <c r="BU37" i="6"/>
  <c r="BV37" i="6" s="1"/>
  <c r="BT37" i="6"/>
  <c r="I37" i="6"/>
  <c r="CE36" i="6"/>
  <c r="CF36" i="6" s="1"/>
  <c r="BT36" i="6"/>
  <c r="BU36" i="6" s="1"/>
  <c r="BW35" i="6"/>
  <c r="BX35" i="6" s="1"/>
  <c r="BV35" i="6"/>
  <c r="BT35" i="6"/>
  <c r="BU35" i="6" s="1"/>
  <c r="J35" i="6" s="1"/>
  <c r="BU34" i="6"/>
  <c r="BV34" i="6" s="1"/>
  <c r="BT34" i="6"/>
  <c r="I34" i="6"/>
  <c r="CC33" i="6"/>
  <c r="CD33" i="6" s="1"/>
  <c r="BU33" i="6"/>
  <c r="BV33" i="6" s="1"/>
  <c r="BT33" i="6"/>
  <c r="I33" i="6"/>
  <c r="BW32" i="6"/>
  <c r="BX32" i="6" s="1"/>
  <c r="BT32" i="6"/>
  <c r="BU32" i="6" s="1"/>
  <c r="I32" i="6"/>
  <c r="CA28" i="6"/>
  <c r="P28" i="6" s="1"/>
  <c r="BT28" i="6"/>
  <c r="BU28" i="6" s="1"/>
  <c r="CD27" i="6"/>
  <c r="CE27" i="6" s="1"/>
  <c r="BT27" i="6"/>
  <c r="BU27" i="6" s="1"/>
  <c r="S27" i="6"/>
  <c r="I27" i="6"/>
  <c r="CB26" i="6"/>
  <c r="CC26" i="6" s="1"/>
  <c r="BT26" i="6"/>
  <c r="BU26" i="6" s="1"/>
  <c r="CA25" i="6"/>
  <c r="CB25" i="6" s="1"/>
  <c r="BT25" i="6"/>
  <c r="BU25" i="6" s="1"/>
  <c r="BT24" i="6"/>
  <c r="BU24" i="6" s="1"/>
  <c r="CC23" i="6"/>
  <c r="CD23" i="6" s="1"/>
  <c r="BT23" i="6"/>
  <c r="BU23" i="6" s="1"/>
  <c r="CN22" i="6"/>
  <c r="CO22" i="6" s="1"/>
  <c r="BT22" i="6"/>
  <c r="BU22" i="6" s="1"/>
  <c r="BY21" i="6"/>
  <c r="BZ21" i="6" s="1"/>
  <c r="BT21" i="6"/>
  <c r="BU21" i="6" s="1"/>
  <c r="CA20" i="6"/>
  <c r="CB20" i="6" s="1"/>
  <c r="BZ20" i="6"/>
  <c r="BT20" i="6"/>
  <c r="BU20" i="6" s="1"/>
  <c r="O20" i="6"/>
  <c r="BO16" i="6"/>
  <c r="BM16" i="6"/>
  <c r="BL16" i="6"/>
  <c r="BK16" i="6"/>
  <c r="BJ16" i="6"/>
  <c r="BI16" i="6"/>
  <c r="BH16" i="6"/>
  <c r="BG16" i="6"/>
  <c r="BF16" i="6"/>
  <c r="BE16" i="6"/>
  <c r="BD16" i="6"/>
  <c r="BC16" i="6"/>
  <c r="BB16" i="6"/>
  <c r="AZ16" i="6"/>
  <c r="AY16" i="6"/>
  <c r="AX16" i="6"/>
  <c r="AW16" i="6"/>
  <c r="AV16" i="6"/>
  <c r="AU16" i="6"/>
  <c r="AT16" i="6"/>
  <c r="AS16" i="6"/>
  <c r="AR16" i="6"/>
  <c r="AQ16" i="6"/>
  <c r="AP16" i="6"/>
  <c r="AO16" i="6"/>
  <c r="AM16" i="6"/>
  <c r="AL16" i="6"/>
  <c r="AK16" i="6"/>
  <c r="AJ16" i="6"/>
  <c r="AI16" i="6"/>
  <c r="AH16" i="6"/>
  <c r="AG16" i="6"/>
  <c r="AF16" i="6"/>
  <c r="AE16" i="6"/>
  <c r="AD16" i="6"/>
  <c r="AC16" i="6"/>
  <c r="AB16" i="6"/>
  <c r="Z16" i="6"/>
  <c r="Y16" i="6"/>
  <c r="X16" i="6"/>
  <c r="W16" i="6"/>
  <c r="V16" i="6"/>
  <c r="U16" i="6"/>
  <c r="T16" i="6"/>
  <c r="S16" i="6"/>
  <c r="R16" i="6"/>
  <c r="Q16" i="6"/>
  <c r="P16" i="6"/>
  <c r="O16" i="6"/>
  <c r="N16" i="6"/>
  <c r="M16" i="6"/>
  <c r="BO15" i="6"/>
  <c r="BN15" i="6"/>
  <c r="BM15" i="6"/>
  <c r="BK15" i="6"/>
  <c r="BJ15" i="6"/>
  <c r="BI15" i="6"/>
  <c r="BH15" i="6"/>
  <c r="BG15" i="6"/>
  <c r="BF15" i="6"/>
  <c r="BE15" i="6"/>
  <c r="BD15" i="6"/>
  <c r="BC15" i="6"/>
  <c r="BB15" i="6"/>
  <c r="BA15" i="6"/>
  <c r="AZ15" i="6"/>
  <c r="AX15" i="6"/>
  <c r="AW15" i="6"/>
  <c r="AV15" i="6"/>
  <c r="AU15" i="6"/>
  <c r="AT15" i="6"/>
  <c r="AS15" i="6"/>
  <c r="AR15" i="6"/>
  <c r="AQ15" i="6"/>
  <c r="AP15" i="6"/>
  <c r="AO15" i="6"/>
  <c r="AN15" i="6"/>
  <c r="AM15" i="6"/>
  <c r="AK15" i="6"/>
  <c r="AJ15" i="6"/>
  <c r="AI15" i="6"/>
  <c r="AH15" i="6"/>
  <c r="AG15" i="6"/>
  <c r="AF15" i="6"/>
  <c r="AE15" i="6"/>
  <c r="AD15" i="6"/>
  <c r="AC15" i="6"/>
  <c r="AB15" i="6"/>
  <c r="AA15" i="6"/>
  <c r="Z15" i="6"/>
  <c r="X15" i="6"/>
  <c r="W15" i="6"/>
  <c r="V15" i="6"/>
  <c r="U15" i="6"/>
  <c r="T15" i="6"/>
  <c r="S15" i="6"/>
  <c r="R15" i="6"/>
  <c r="Q15" i="6"/>
  <c r="P15" i="6"/>
  <c r="O15" i="6"/>
  <c r="N15" i="6"/>
  <c r="M15" i="6"/>
  <c r="BN14" i="6"/>
  <c r="BM14" i="6"/>
  <c r="BL14" i="6"/>
  <c r="BJ14" i="6"/>
  <c r="BI14" i="6"/>
  <c r="BH14" i="6"/>
  <c r="BF14" i="6"/>
  <c r="BE14" i="6"/>
  <c r="BD14" i="6"/>
  <c r="BB14" i="6"/>
  <c r="BA14" i="6"/>
  <c r="AZ14" i="6"/>
  <c r="AX14" i="6"/>
  <c r="AW14" i="6"/>
  <c r="AV14" i="6"/>
  <c r="AT14" i="6"/>
  <c r="AS14" i="6"/>
  <c r="AR14" i="6"/>
  <c r="AP14" i="6"/>
  <c r="AO14" i="6"/>
  <c r="AN14" i="6"/>
  <c r="AL14" i="6"/>
  <c r="AK14" i="6"/>
  <c r="AJ14" i="6"/>
  <c r="AH14" i="6"/>
  <c r="AG14" i="6"/>
  <c r="AF14" i="6"/>
  <c r="AD14" i="6"/>
  <c r="AC14" i="6"/>
  <c r="AB14" i="6"/>
  <c r="Z14" i="6"/>
  <c r="Y14" i="6"/>
  <c r="X14" i="6"/>
  <c r="V14" i="6"/>
  <c r="U14" i="6"/>
  <c r="T14" i="6"/>
  <c r="R14" i="6"/>
  <c r="Q14" i="6"/>
  <c r="P14" i="6"/>
  <c r="N14" i="6"/>
  <c r="M14" i="6"/>
  <c r="BO13" i="6"/>
  <c r="BN13" i="6"/>
  <c r="BM13" i="6"/>
  <c r="BL13" i="6"/>
  <c r="BK13" i="6"/>
  <c r="BJ13" i="6"/>
  <c r="BI13" i="6"/>
  <c r="BH13" i="6"/>
  <c r="BG13" i="6"/>
  <c r="BF13" i="6"/>
  <c r="BE13" i="6"/>
  <c r="BD13" i="6"/>
  <c r="BC13" i="6"/>
  <c r="BB13" i="6"/>
  <c r="BA13" i="6"/>
  <c r="AZ13" i="6"/>
  <c r="AY13" i="6"/>
  <c r="AX13" i="6"/>
  <c r="AW13" i="6"/>
  <c r="AV13" i="6"/>
  <c r="AU13" i="6"/>
  <c r="AT13" i="6"/>
  <c r="AS13" i="6"/>
  <c r="AR13" i="6"/>
  <c r="AQ13" i="6"/>
  <c r="AP13" i="6"/>
  <c r="AO13" i="6"/>
  <c r="AN13" i="6"/>
  <c r="AM13" i="6"/>
  <c r="AL13" i="6"/>
  <c r="AK13" i="6"/>
  <c r="AJ13" i="6"/>
  <c r="AI13" i="6"/>
  <c r="AH13" i="6"/>
  <c r="AG13" i="6"/>
  <c r="AF13" i="6"/>
  <c r="AE13" i="6"/>
  <c r="AD13" i="6"/>
  <c r="AC13" i="6"/>
  <c r="AB13" i="6"/>
  <c r="AA13" i="6"/>
  <c r="Z13" i="6"/>
  <c r="Y13" i="6"/>
  <c r="X13" i="6"/>
  <c r="W13" i="6"/>
  <c r="V13" i="6"/>
  <c r="U13" i="6"/>
  <c r="T13" i="6"/>
  <c r="S13" i="6"/>
  <c r="R13" i="6"/>
  <c r="Q13" i="6"/>
  <c r="P13" i="6"/>
  <c r="O13" i="6"/>
  <c r="N13" i="6"/>
  <c r="M13" i="6"/>
  <c r="BO12" i="6"/>
  <c r="BN12" i="6"/>
  <c r="BM12" i="6"/>
  <c r="BL12" i="6"/>
  <c r="BK12" i="6"/>
  <c r="BJ12" i="6"/>
  <c r="BI12" i="6"/>
  <c r="BH12" i="6"/>
  <c r="BG12" i="6"/>
  <c r="BF12" i="6"/>
  <c r="BE12" i="6"/>
  <c r="BD12" i="6"/>
  <c r="BC12" i="6"/>
  <c r="BB12" i="6"/>
  <c r="BA12" i="6"/>
  <c r="AZ12" i="6"/>
  <c r="AY12" i="6"/>
  <c r="AX12" i="6"/>
  <c r="AW12" i="6"/>
  <c r="AV12" i="6"/>
  <c r="AU12" i="6"/>
  <c r="AT12" i="6"/>
  <c r="AS12" i="6"/>
  <c r="AR12" i="6"/>
  <c r="AQ12" i="6"/>
  <c r="AP12" i="6"/>
  <c r="AO12" i="6"/>
  <c r="AN12" i="6"/>
  <c r="AM12" i="6"/>
  <c r="AL12" i="6"/>
  <c r="AK12" i="6"/>
  <c r="AJ12" i="6"/>
  <c r="AI12" i="6"/>
  <c r="AH12" i="6"/>
  <c r="AG12" i="6"/>
  <c r="AF12" i="6"/>
  <c r="AE12" i="6"/>
  <c r="AD12" i="6"/>
  <c r="AC12" i="6"/>
  <c r="AB12" i="6"/>
  <c r="AA12" i="6"/>
  <c r="Z12" i="6"/>
  <c r="Y12" i="6"/>
  <c r="X12" i="6"/>
  <c r="W12" i="6"/>
  <c r="V12" i="6"/>
  <c r="U12" i="6"/>
  <c r="T12" i="6"/>
  <c r="S12" i="6"/>
  <c r="R12" i="6"/>
  <c r="Q12" i="6"/>
  <c r="P12" i="6"/>
  <c r="O12" i="6"/>
  <c r="N12" i="6"/>
  <c r="M12" i="6"/>
  <c r="BO11" i="6"/>
  <c r="BN11" i="6"/>
  <c r="BM11" i="6"/>
  <c r="BL11" i="6"/>
  <c r="BK11" i="6"/>
  <c r="BJ11" i="6"/>
  <c r="BI11" i="6"/>
  <c r="BH11" i="6"/>
  <c r="BG11" i="6"/>
  <c r="BF11" i="6"/>
  <c r="BE11" i="6"/>
  <c r="BD11" i="6"/>
  <c r="BC11" i="6"/>
  <c r="BB11" i="6"/>
  <c r="BA11" i="6"/>
  <c r="AZ11" i="6"/>
  <c r="AY11" i="6"/>
  <c r="AX11" i="6"/>
  <c r="AW11" i="6"/>
  <c r="AV11" i="6"/>
  <c r="AU11" i="6"/>
  <c r="AT11" i="6"/>
  <c r="AS11" i="6"/>
  <c r="AR11" i="6"/>
  <c r="AQ11" i="6"/>
  <c r="AP11" i="6"/>
  <c r="AO11" i="6"/>
  <c r="AN11" i="6"/>
  <c r="AM11" i="6"/>
  <c r="AL11" i="6"/>
  <c r="AK11" i="6"/>
  <c r="AJ11" i="6"/>
  <c r="AI11" i="6"/>
  <c r="AH11" i="6"/>
  <c r="AG11" i="6"/>
  <c r="AF11" i="6"/>
  <c r="AE11" i="6"/>
  <c r="AD11" i="6"/>
  <c r="AC11" i="6"/>
  <c r="AB11" i="6"/>
  <c r="AA11" i="6"/>
  <c r="Z11" i="6"/>
  <c r="Y11" i="6"/>
  <c r="X11" i="6"/>
  <c r="W11" i="6"/>
  <c r="V11" i="6"/>
  <c r="U11" i="6"/>
  <c r="T11" i="6"/>
  <c r="S11" i="6"/>
  <c r="R11" i="6"/>
  <c r="Q11" i="6"/>
  <c r="P11" i="6"/>
  <c r="O11" i="6"/>
  <c r="N11" i="6"/>
  <c r="M11" i="6"/>
  <c r="BO10" i="6"/>
  <c r="BN10" i="6"/>
  <c r="BM10" i="6"/>
  <c r="BL10" i="6"/>
  <c r="BK10" i="6"/>
  <c r="BJ10" i="6"/>
  <c r="BI10" i="6"/>
  <c r="BH10" i="6"/>
  <c r="BG10" i="6"/>
  <c r="BF10" i="6"/>
  <c r="BE10" i="6"/>
  <c r="BD10" i="6"/>
  <c r="BC10" i="6"/>
  <c r="BB10" i="6"/>
  <c r="BA10" i="6"/>
  <c r="AZ10" i="6"/>
  <c r="AY10" i="6"/>
  <c r="AX10" i="6"/>
  <c r="AW10" i="6"/>
  <c r="AV10" i="6"/>
  <c r="AU10" i="6"/>
  <c r="AT10" i="6"/>
  <c r="AS10" i="6"/>
  <c r="AR10" i="6"/>
  <c r="AQ10" i="6"/>
  <c r="AP10" i="6"/>
  <c r="AO10" i="6"/>
  <c r="AN10" i="6"/>
  <c r="AM10" i="6"/>
  <c r="AL10" i="6"/>
  <c r="AK10" i="6"/>
  <c r="AJ10" i="6"/>
  <c r="AI10" i="6"/>
  <c r="AH10" i="6"/>
  <c r="AG10" i="6"/>
  <c r="AF10" i="6"/>
  <c r="AE10" i="6"/>
  <c r="AD10" i="6"/>
  <c r="AC10" i="6"/>
  <c r="AB10" i="6"/>
  <c r="AA10" i="6"/>
  <c r="Z10" i="6"/>
  <c r="Y10" i="6"/>
  <c r="X10" i="6"/>
  <c r="W10" i="6"/>
  <c r="V10" i="6"/>
  <c r="U10" i="6"/>
  <c r="T10" i="6"/>
  <c r="S10" i="6"/>
  <c r="R10" i="6"/>
  <c r="Q10" i="6"/>
  <c r="P10" i="6"/>
  <c r="O10" i="6"/>
  <c r="N10" i="6"/>
  <c r="M10" i="6"/>
  <c r="CM16" i="6"/>
  <c r="CN16" i="6" s="1"/>
  <c r="CO16" i="6" s="1"/>
  <c r="CP16" i="6" s="1"/>
  <c r="CQ16" i="6" s="1"/>
  <c r="CR16" i="6" s="1"/>
  <c r="CS16" i="6" s="1"/>
  <c r="CT16" i="6" s="1"/>
  <c r="CU16" i="6" s="1"/>
  <c r="CV16" i="6" s="1"/>
  <c r="CW16" i="6" s="1"/>
  <c r="CX16" i="6" s="1"/>
  <c r="CY16" i="6" s="1"/>
  <c r="CZ16" i="6" s="1"/>
  <c r="DA16" i="6" s="1"/>
  <c r="DB16" i="6" s="1"/>
  <c r="DC16" i="6" s="1"/>
  <c r="DD16" i="6" s="1"/>
  <c r="DE16" i="6" s="1"/>
  <c r="DF16" i="6" s="1"/>
  <c r="DG16" i="6" s="1"/>
  <c r="DH16" i="6" s="1"/>
  <c r="DI16" i="6" s="1"/>
  <c r="DJ16" i="6" s="1"/>
  <c r="DK16" i="6" s="1"/>
  <c r="DL16" i="6" s="1"/>
  <c r="DM16" i="6" s="1"/>
  <c r="DN16" i="6" s="1"/>
  <c r="DO16" i="6" s="1"/>
  <c r="DP16" i="6" s="1"/>
  <c r="DQ16" i="6" s="1"/>
  <c r="DR16" i="6" s="1"/>
  <c r="DS16" i="6" s="1"/>
  <c r="DT16" i="6" s="1"/>
  <c r="DU16" i="6" s="1"/>
  <c r="DV16" i="6" s="1"/>
  <c r="DW16" i="6" s="1"/>
  <c r="DX16" i="6" s="1"/>
  <c r="DY16" i="6" s="1"/>
  <c r="DZ16" i="6" s="1"/>
  <c r="CL16" i="6"/>
  <c r="BU16" i="6"/>
  <c r="BV16" i="6" s="1"/>
  <c r="BW16" i="6" s="1"/>
  <c r="BX16" i="6" s="1"/>
  <c r="BY16" i="6" s="1"/>
  <c r="BZ16" i="6" s="1"/>
  <c r="CA16" i="6" s="1"/>
  <c r="CB16" i="6" s="1"/>
  <c r="CC16" i="6" s="1"/>
  <c r="CD16" i="6" s="1"/>
  <c r="CE16" i="6" s="1"/>
  <c r="CF16" i="6" s="1"/>
  <c r="CG16" i="6" s="1"/>
  <c r="CH16" i="6" s="1"/>
  <c r="CI16" i="6" s="1"/>
  <c r="CJ16" i="6" s="1"/>
  <c r="CK16" i="6" s="1"/>
  <c r="BT16" i="6"/>
  <c r="CL15" i="6"/>
  <c r="CM15" i="6" s="1"/>
  <c r="CN15" i="6" s="1"/>
  <c r="CO15" i="6" s="1"/>
  <c r="CP15" i="6" s="1"/>
  <c r="CQ15" i="6" s="1"/>
  <c r="CR15" i="6" s="1"/>
  <c r="CS15" i="6" s="1"/>
  <c r="CT15" i="6" s="1"/>
  <c r="CU15" i="6" s="1"/>
  <c r="CV15" i="6" s="1"/>
  <c r="CW15" i="6" s="1"/>
  <c r="CX15" i="6" s="1"/>
  <c r="CY15" i="6" s="1"/>
  <c r="CZ15" i="6" s="1"/>
  <c r="DA15" i="6" s="1"/>
  <c r="DB15" i="6" s="1"/>
  <c r="DC15" i="6" s="1"/>
  <c r="DD15" i="6" s="1"/>
  <c r="DE15" i="6" s="1"/>
  <c r="DF15" i="6" s="1"/>
  <c r="DG15" i="6" s="1"/>
  <c r="DH15" i="6" s="1"/>
  <c r="DI15" i="6" s="1"/>
  <c r="DJ15" i="6" s="1"/>
  <c r="DK15" i="6" s="1"/>
  <c r="DL15" i="6" s="1"/>
  <c r="DM15" i="6" s="1"/>
  <c r="DN15" i="6" s="1"/>
  <c r="DO15" i="6" s="1"/>
  <c r="DP15" i="6" s="1"/>
  <c r="DQ15" i="6" s="1"/>
  <c r="DR15" i="6" s="1"/>
  <c r="DS15" i="6" s="1"/>
  <c r="DT15" i="6" s="1"/>
  <c r="DU15" i="6" s="1"/>
  <c r="DV15" i="6" s="1"/>
  <c r="DW15" i="6" s="1"/>
  <c r="DX15" i="6" s="1"/>
  <c r="DY15" i="6" s="1"/>
  <c r="DZ15" i="6" s="1"/>
  <c r="CJ15" i="6"/>
  <c r="CK15" i="6" s="1"/>
  <c r="BZ15" i="6"/>
  <c r="CA15" i="6" s="1"/>
  <c r="CB15" i="6" s="1"/>
  <c r="CC15" i="6" s="1"/>
  <c r="CD15" i="6" s="1"/>
  <c r="CE15" i="6" s="1"/>
  <c r="CF15" i="6" s="1"/>
  <c r="CG15" i="6" s="1"/>
  <c r="CH15" i="6" s="1"/>
  <c r="CI15" i="6" s="1"/>
  <c r="BT15" i="6"/>
  <c r="BU15" i="6" s="1"/>
  <c r="BV15" i="6" s="1"/>
  <c r="BW15" i="6" s="1"/>
  <c r="BX15" i="6" s="1"/>
  <c r="BY15" i="6" s="1"/>
  <c r="CO14" i="6"/>
  <c r="CP14" i="6" s="1"/>
  <c r="CQ14" i="6" s="1"/>
  <c r="CR14" i="6" s="1"/>
  <c r="CS14" i="6" s="1"/>
  <c r="CT14" i="6" s="1"/>
  <c r="CU14" i="6" s="1"/>
  <c r="CV14" i="6" s="1"/>
  <c r="CW14" i="6" s="1"/>
  <c r="CX14" i="6" s="1"/>
  <c r="CY14" i="6" s="1"/>
  <c r="CZ14" i="6" s="1"/>
  <c r="DA14" i="6" s="1"/>
  <c r="DB14" i="6" s="1"/>
  <c r="DC14" i="6" s="1"/>
  <c r="DD14" i="6" s="1"/>
  <c r="DE14" i="6" s="1"/>
  <c r="DF14" i="6" s="1"/>
  <c r="DG14" i="6" s="1"/>
  <c r="DH14" i="6" s="1"/>
  <c r="DI14" i="6" s="1"/>
  <c r="DJ14" i="6" s="1"/>
  <c r="DK14" i="6" s="1"/>
  <c r="DL14" i="6" s="1"/>
  <c r="DM14" i="6" s="1"/>
  <c r="DN14" i="6" s="1"/>
  <c r="DO14" i="6" s="1"/>
  <c r="DP14" i="6" s="1"/>
  <c r="DQ14" i="6" s="1"/>
  <c r="DR14" i="6" s="1"/>
  <c r="DS14" i="6" s="1"/>
  <c r="DT14" i="6" s="1"/>
  <c r="DU14" i="6" s="1"/>
  <c r="DV14" i="6" s="1"/>
  <c r="DW14" i="6" s="1"/>
  <c r="DX14" i="6" s="1"/>
  <c r="DY14" i="6" s="1"/>
  <c r="DZ14" i="6" s="1"/>
  <c r="BY14" i="6"/>
  <c r="BZ14" i="6" s="1"/>
  <c r="CA14" i="6" s="1"/>
  <c r="CB14" i="6" s="1"/>
  <c r="CC14" i="6" s="1"/>
  <c r="CD14" i="6" s="1"/>
  <c r="CE14" i="6" s="1"/>
  <c r="CF14" i="6" s="1"/>
  <c r="CG14" i="6" s="1"/>
  <c r="CH14" i="6" s="1"/>
  <c r="CI14" i="6" s="1"/>
  <c r="CJ14" i="6" s="1"/>
  <c r="CK14" i="6" s="1"/>
  <c r="CL14" i="6" s="1"/>
  <c r="CM14" i="6" s="1"/>
  <c r="CN14" i="6" s="1"/>
  <c r="BW14" i="6"/>
  <c r="BX14" i="6" s="1"/>
  <c r="BV14" i="6"/>
  <c r="BU14" i="6"/>
  <c r="BT14" i="6"/>
  <c r="CF13" i="6"/>
  <c r="CG13" i="6" s="1"/>
  <c r="CH13" i="6" s="1"/>
  <c r="CI13" i="6" s="1"/>
  <c r="CJ13" i="6" s="1"/>
  <c r="CK13" i="6" s="1"/>
  <c r="CL13" i="6" s="1"/>
  <c r="CM13" i="6" s="1"/>
  <c r="CN13" i="6" s="1"/>
  <c r="CO13" i="6" s="1"/>
  <c r="CP13" i="6" s="1"/>
  <c r="CQ13" i="6" s="1"/>
  <c r="CR13" i="6" s="1"/>
  <c r="CS13" i="6" s="1"/>
  <c r="CT13" i="6" s="1"/>
  <c r="CU13" i="6" s="1"/>
  <c r="CV13" i="6" s="1"/>
  <c r="CW13" i="6" s="1"/>
  <c r="CX13" i="6" s="1"/>
  <c r="CY13" i="6" s="1"/>
  <c r="CZ13" i="6" s="1"/>
  <c r="DA13" i="6" s="1"/>
  <c r="DB13" i="6" s="1"/>
  <c r="DC13" i="6" s="1"/>
  <c r="DD13" i="6" s="1"/>
  <c r="DE13" i="6" s="1"/>
  <c r="DF13" i="6" s="1"/>
  <c r="DG13" i="6" s="1"/>
  <c r="DH13" i="6" s="1"/>
  <c r="DI13" i="6" s="1"/>
  <c r="DJ13" i="6" s="1"/>
  <c r="DK13" i="6" s="1"/>
  <c r="DL13" i="6" s="1"/>
  <c r="DM13" i="6" s="1"/>
  <c r="DN13" i="6" s="1"/>
  <c r="DO13" i="6" s="1"/>
  <c r="DP13" i="6" s="1"/>
  <c r="DQ13" i="6" s="1"/>
  <c r="DR13" i="6" s="1"/>
  <c r="DS13" i="6" s="1"/>
  <c r="DT13" i="6" s="1"/>
  <c r="DU13" i="6" s="1"/>
  <c r="DV13" i="6" s="1"/>
  <c r="DW13" i="6" s="1"/>
  <c r="DX13" i="6" s="1"/>
  <c r="DY13" i="6" s="1"/>
  <c r="DZ13" i="6" s="1"/>
  <c r="BX13" i="6"/>
  <c r="BY13" i="6" s="1"/>
  <c r="BZ13" i="6" s="1"/>
  <c r="CA13" i="6" s="1"/>
  <c r="CB13" i="6" s="1"/>
  <c r="CC13" i="6" s="1"/>
  <c r="CD13" i="6" s="1"/>
  <c r="CE13" i="6" s="1"/>
  <c r="BV13" i="6"/>
  <c r="BW13" i="6" s="1"/>
  <c r="BT13" i="6"/>
  <c r="BU13" i="6" s="1"/>
  <c r="J13" i="6" s="1"/>
  <c r="CC12" i="6"/>
  <c r="CD12" i="6" s="1"/>
  <c r="CE12" i="6" s="1"/>
  <c r="CF12" i="6" s="1"/>
  <c r="CG12" i="6" s="1"/>
  <c r="CH12" i="6" s="1"/>
  <c r="CI12" i="6" s="1"/>
  <c r="CJ12" i="6" s="1"/>
  <c r="CK12" i="6" s="1"/>
  <c r="CL12" i="6" s="1"/>
  <c r="CM12" i="6" s="1"/>
  <c r="CN12" i="6" s="1"/>
  <c r="CO12" i="6" s="1"/>
  <c r="CP12" i="6" s="1"/>
  <c r="CQ12" i="6" s="1"/>
  <c r="CR12" i="6" s="1"/>
  <c r="CS12" i="6" s="1"/>
  <c r="CT12" i="6" s="1"/>
  <c r="CU12" i="6" s="1"/>
  <c r="CV12" i="6" s="1"/>
  <c r="CW12" i="6" s="1"/>
  <c r="CX12" i="6" s="1"/>
  <c r="CY12" i="6" s="1"/>
  <c r="CZ12" i="6" s="1"/>
  <c r="DA12" i="6" s="1"/>
  <c r="DB12" i="6" s="1"/>
  <c r="DC12" i="6" s="1"/>
  <c r="DD12" i="6" s="1"/>
  <c r="DE12" i="6" s="1"/>
  <c r="DF12" i="6" s="1"/>
  <c r="DG12" i="6" s="1"/>
  <c r="DH12" i="6" s="1"/>
  <c r="DI12" i="6" s="1"/>
  <c r="DJ12" i="6" s="1"/>
  <c r="DK12" i="6" s="1"/>
  <c r="DL12" i="6" s="1"/>
  <c r="DM12" i="6" s="1"/>
  <c r="DN12" i="6" s="1"/>
  <c r="DO12" i="6" s="1"/>
  <c r="DP12" i="6" s="1"/>
  <c r="DQ12" i="6" s="1"/>
  <c r="DR12" i="6" s="1"/>
  <c r="DS12" i="6" s="1"/>
  <c r="DT12" i="6" s="1"/>
  <c r="DU12" i="6" s="1"/>
  <c r="DV12" i="6" s="1"/>
  <c r="DW12" i="6" s="1"/>
  <c r="DX12" i="6" s="1"/>
  <c r="DY12" i="6" s="1"/>
  <c r="DZ12" i="6" s="1"/>
  <c r="BW12" i="6"/>
  <c r="BX12" i="6" s="1"/>
  <c r="BY12" i="6" s="1"/>
  <c r="BZ12" i="6" s="1"/>
  <c r="CA12" i="6" s="1"/>
  <c r="CB12" i="6" s="1"/>
  <c r="BU12" i="6"/>
  <c r="BV12" i="6" s="1"/>
  <c r="BT12" i="6"/>
  <c r="BT11" i="6"/>
  <c r="BU11" i="6" s="1"/>
  <c r="BV11" i="6" s="1"/>
  <c r="BW11" i="6" s="1"/>
  <c r="BX11" i="6" s="1"/>
  <c r="BY11" i="6" s="1"/>
  <c r="BZ11" i="6" s="1"/>
  <c r="CA11" i="6" s="1"/>
  <c r="CB11" i="6" s="1"/>
  <c r="CC11" i="6" s="1"/>
  <c r="CD11" i="6" s="1"/>
  <c r="CE11" i="6" s="1"/>
  <c r="CF11" i="6" s="1"/>
  <c r="CG11" i="6" s="1"/>
  <c r="CH11" i="6" s="1"/>
  <c r="CI11" i="6" s="1"/>
  <c r="CJ11" i="6" s="1"/>
  <c r="CK11" i="6" s="1"/>
  <c r="CL11" i="6" s="1"/>
  <c r="CM11" i="6" s="1"/>
  <c r="CN11" i="6" s="1"/>
  <c r="CO11" i="6" s="1"/>
  <c r="CP11" i="6" s="1"/>
  <c r="CQ11" i="6" s="1"/>
  <c r="CR11" i="6" s="1"/>
  <c r="CS11" i="6" s="1"/>
  <c r="CT11" i="6" s="1"/>
  <c r="CU11" i="6" s="1"/>
  <c r="CV11" i="6" s="1"/>
  <c r="CW11" i="6" s="1"/>
  <c r="CX11" i="6" s="1"/>
  <c r="CY11" i="6" s="1"/>
  <c r="CZ11" i="6" s="1"/>
  <c r="DA11" i="6" s="1"/>
  <c r="DB11" i="6" s="1"/>
  <c r="DC11" i="6" s="1"/>
  <c r="DD11" i="6" s="1"/>
  <c r="DE11" i="6" s="1"/>
  <c r="DF11" i="6" s="1"/>
  <c r="DG11" i="6" s="1"/>
  <c r="DH11" i="6" s="1"/>
  <c r="DI11" i="6" s="1"/>
  <c r="DJ11" i="6" s="1"/>
  <c r="DK11" i="6" s="1"/>
  <c r="DL11" i="6" s="1"/>
  <c r="DM11" i="6" s="1"/>
  <c r="DN11" i="6" s="1"/>
  <c r="DO11" i="6" s="1"/>
  <c r="DP11" i="6" s="1"/>
  <c r="DQ11" i="6" s="1"/>
  <c r="DR11" i="6" s="1"/>
  <c r="DS11" i="6" s="1"/>
  <c r="DT11" i="6" s="1"/>
  <c r="DU11" i="6" s="1"/>
  <c r="DV11" i="6" s="1"/>
  <c r="DW11" i="6" s="1"/>
  <c r="DX11" i="6" s="1"/>
  <c r="DY11" i="6" s="1"/>
  <c r="DZ11" i="6" s="1"/>
  <c r="BW10" i="6"/>
  <c r="BX10" i="6" s="1"/>
  <c r="BY10" i="6" s="1"/>
  <c r="BZ10" i="6" s="1"/>
  <c r="CA10" i="6" s="1"/>
  <c r="CB10" i="6" s="1"/>
  <c r="CC10" i="6" s="1"/>
  <c r="CD10" i="6" s="1"/>
  <c r="CE10" i="6" s="1"/>
  <c r="CF10" i="6" s="1"/>
  <c r="CG10" i="6" s="1"/>
  <c r="CH10" i="6" s="1"/>
  <c r="CI10" i="6" s="1"/>
  <c r="CJ10" i="6" s="1"/>
  <c r="CK10" i="6" s="1"/>
  <c r="CL10" i="6" s="1"/>
  <c r="CM10" i="6" s="1"/>
  <c r="CN10" i="6" s="1"/>
  <c r="CO10" i="6" s="1"/>
  <c r="CP10" i="6" s="1"/>
  <c r="CQ10" i="6" s="1"/>
  <c r="CR10" i="6" s="1"/>
  <c r="CS10" i="6" s="1"/>
  <c r="CT10" i="6" s="1"/>
  <c r="CU10" i="6" s="1"/>
  <c r="CV10" i="6" s="1"/>
  <c r="CW10" i="6" s="1"/>
  <c r="CX10" i="6" s="1"/>
  <c r="CY10" i="6" s="1"/>
  <c r="CZ10" i="6" s="1"/>
  <c r="DA10" i="6" s="1"/>
  <c r="DB10" i="6" s="1"/>
  <c r="DC10" i="6" s="1"/>
  <c r="DD10" i="6" s="1"/>
  <c r="DE10" i="6" s="1"/>
  <c r="DF10" i="6" s="1"/>
  <c r="DG10" i="6" s="1"/>
  <c r="DH10" i="6" s="1"/>
  <c r="DI10" i="6" s="1"/>
  <c r="DJ10" i="6" s="1"/>
  <c r="DK10" i="6" s="1"/>
  <c r="DL10" i="6" s="1"/>
  <c r="DM10" i="6" s="1"/>
  <c r="DN10" i="6" s="1"/>
  <c r="DO10" i="6" s="1"/>
  <c r="DP10" i="6" s="1"/>
  <c r="DQ10" i="6" s="1"/>
  <c r="DR10" i="6" s="1"/>
  <c r="DS10" i="6" s="1"/>
  <c r="DT10" i="6" s="1"/>
  <c r="DU10" i="6" s="1"/>
  <c r="DV10" i="6" s="1"/>
  <c r="DW10" i="6" s="1"/>
  <c r="DX10" i="6" s="1"/>
  <c r="DY10" i="6" s="1"/>
  <c r="DZ10" i="6" s="1"/>
  <c r="BU10" i="6"/>
  <c r="BV10" i="6" s="1"/>
  <c r="BT10" i="6"/>
  <c r="I10" i="6" s="1"/>
  <c r="BT17" i="6"/>
  <c r="I13" i="6"/>
  <c r="H16" i="6"/>
  <c r="I16" i="6" s="1"/>
  <c r="H15" i="6"/>
  <c r="H14" i="6"/>
  <c r="H13" i="6"/>
  <c r="H12" i="6"/>
  <c r="H11" i="6"/>
  <c r="H10" i="6"/>
  <c r="B43" i="6"/>
  <c r="G43" i="6" s="1"/>
  <c r="G39" i="6"/>
  <c r="G38" i="6"/>
  <c r="G37" i="6"/>
  <c r="G36" i="6"/>
  <c r="G35" i="6"/>
  <c r="G34" i="6"/>
  <c r="G33" i="6"/>
  <c r="G32" i="6"/>
  <c r="G28" i="6"/>
  <c r="G27" i="6"/>
  <c r="G25" i="6"/>
  <c r="G23" i="6"/>
  <c r="G22" i="6"/>
  <c r="G21" i="6"/>
  <c r="G20" i="6"/>
  <c r="G13" i="6"/>
  <c r="K13" i="6" s="1"/>
  <c r="G12" i="6"/>
  <c r="G11" i="6"/>
  <c r="G10" i="6"/>
  <c r="B23" i="6"/>
  <c r="B13" i="6"/>
  <c r="B11" i="6"/>
  <c r="D83" i="7" l="1"/>
  <c r="E91" i="7"/>
  <c r="R1" i="6"/>
  <c r="R7" i="6" s="1"/>
  <c r="K8" i="1" s="1"/>
  <c r="AC22" i="6"/>
  <c r="J39" i="6"/>
  <c r="I35" i="6"/>
  <c r="BX43" i="6"/>
  <c r="I43" i="6"/>
  <c r="BV42" i="6"/>
  <c r="J42" i="6"/>
  <c r="CB42" i="6"/>
  <c r="I42" i="6"/>
  <c r="BW39" i="6"/>
  <c r="K39" i="6"/>
  <c r="CB39" i="6"/>
  <c r="P39" i="6"/>
  <c r="BV38" i="6"/>
  <c r="J38" i="6"/>
  <c r="CK38" i="6"/>
  <c r="Y38" i="6"/>
  <c r="X38" i="6"/>
  <c r="BW37" i="6"/>
  <c r="K37" i="6"/>
  <c r="CI37" i="6"/>
  <c r="W37" i="6"/>
  <c r="J37" i="6"/>
  <c r="V37" i="6"/>
  <c r="BV36" i="6"/>
  <c r="J36" i="6"/>
  <c r="CG36" i="6"/>
  <c r="U36" i="6"/>
  <c r="T36" i="6"/>
  <c r="I36" i="6"/>
  <c r="BY35" i="6"/>
  <c r="M35" i="6"/>
  <c r="L35" i="6"/>
  <c r="BW34" i="6"/>
  <c r="K34" i="6"/>
  <c r="J34" i="6"/>
  <c r="K33" i="6"/>
  <c r="BW33" i="6"/>
  <c r="S33" i="6"/>
  <c r="CE33" i="6"/>
  <c r="J33" i="6"/>
  <c r="R33" i="6"/>
  <c r="BV32" i="6"/>
  <c r="K32" i="6" s="1"/>
  <c r="J32" i="6"/>
  <c r="BY32" i="6"/>
  <c r="M32" i="6"/>
  <c r="L32" i="6"/>
  <c r="BV28" i="6"/>
  <c r="J28" i="6"/>
  <c r="CB28" i="6"/>
  <c r="I28" i="6"/>
  <c r="CF27" i="6"/>
  <c r="T27" i="6"/>
  <c r="BV27" i="6"/>
  <c r="J27" i="6"/>
  <c r="BV26" i="6"/>
  <c r="J26" i="6"/>
  <c r="CD26" i="6"/>
  <c r="R26" i="6"/>
  <c r="I26" i="6"/>
  <c r="BV25" i="6"/>
  <c r="J25" i="6"/>
  <c r="CC25" i="6"/>
  <c r="Q25" i="6"/>
  <c r="P25" i="6"/>
  <c r="I25" i="6"/>
  <c r="BV24" i="6"/>
  <c r="J24" i="6"/>
  <c r="I24" i="6"/>
  <c r="BV23" i="6"/>
  <c r="J23" i="6"/>
  <c r="CE23" i="6"/>
  <c r="S23" i="6"/>
  <c r="I23" i="6"/>
  <c r="R23" i="6"/>
  <c r="BV22" i="6"/>
  <c r="J22" i="6"/>
  <c r="CP22" i="6"/>
  <c r="AD22" i="6"/>
  <c r="I22" i="6"/>
  <c r="BV21" i="6"/>
  <c r="J21" i="6"/>
  <c r="CA21" i="6"/>
  <c r="O21" i="6"/>
  <c r="I21" i="6"/>
  <c r="N21" i="6"/>
  <c r="BV20" i="6"/>
  <c r="J20" i="6"/>
  <c r="CC20" i="6"/>
  <c r="Q20" i="6"/>
  <c r="P20" i="6"/>
  <c r="I20" i="6"/>
  <c r="I14" i="6"/>
  <c r="I11" i="6"/>
  <c r="I15" i="6"/>
  <c r="J14" i="6"/>
  <c r="I12" i="6"/>
  <c r="L13" i="6"/>
  <c r="L14" i="6"/>
  <c r="J12" i="6"/>
  <c r="K15" i="6"/>
  <c r="J16" i="6"/>
  <c r="J11" i="6"/>
  <c r="J15" i="6"/>
  <c r="B17" i="4"/>
  <c r="H15" i="4"/>
  <c r="H15" i="1"/>
  <c r="G15" i="4"/>
  <c r="G15" i="1"/>
  <c r="F15" i="4"/>
  <c r="F15" i="1"/>
  <c r="E15" i="4"/>
  <c r="E15" i="1"/>
  <c r="D15" i="4"/>
  <c r="D15" i="1"/>
  <c r="C15" i="4"/>
  <c r="C15" i="1"/>
  <c r="B15" i="4"/>
  <c r="B15" i="1"/>
  <c r="E33" i="5"/>
  <c r="O33" i="5"/>
  <c r="O49" i="5"/>
  <c r="O50" i="5"/>
  <c r="O46" i="5"/>
  <c r="O37" i="5"/>
  <c r="O38" i="5"/>
  <c r="O40" i="5"/>
  <c r="O34" i="5"/>
  <c r="O9" i="5"/>
  <c r="O13" i="5"/>
  <c r="O14" i="5"/>
  <c r="O15" i="5"/>
  <c r="O18" i="5"/>
  <c r="O19" i="5"/>
  <c r="O20" i="5"/>
  <c r="O21" i="5"/>
  <c r="O22" i="5"/>
  <c r="O23" i="5"/>
  <c r="O24" i="5"/>
  <c r="O27" i="5"/>
  <c r="O28" i="5"/>
  <c r="O29" i="5"/>
  <c r="N53" i="5"/>
  <c r="M53" i="5"/>
  <c r="L53" i="5"/>
  <c r="K53" i="5"/>
  <c r="J53" i="5"/>
  <c r="I53" i="5"/>
  <c r="H53" i="5"/>
  <c r="G53" i="5"/>
  <c r="O48" i="5"/>
  <c r="O47" i="5"/>
  <c r="O45" i="5"/>
  <c r="O44" i="5"/>
  <c r="O42" i="5"/>
  <c r="O41" i="5"/>
  <c r="O36" i="5"/>
  <c r="O35" i="5"/>
  <c r="O31" i="5"/>
  <c r="O30" i="5"/>
  <c r="O26" i="5"/>
  <c r="O25" i="5"/>
  <c r="O17" i="5"/>
  <c r="O16" i="5"/>
  <c r="O12" i="5"/>
  <c r="O11" i="5"/>
  <c r="O10" i="5"/>
  <c r="E37" i="5"/>
  <c r="E23" i="5"/>
  <c r="D37" i="5"/>
  <c r="D34" i="5"/>
  <c r="D33" i="5"/>
  <c r="D32" i="5"/>
  <c r="D29" i="5"/>
  <c r="D28" i="5"/>
  <c r="D27" i="5"/>
  <c r="D24" i="5"/>
  <c r="D23" i="5"/>
  <c r="D22" i="5"/>
  <c r="D21" i="5"/>
  <c r="D20" i="5"/>
  <c r="D19" i="5"/>
  <c r="D18" i="5"/>
  <c r="D15" i="5"/>
  <c r="D14" i="5"/>
  <c r="D13" i="5"/>
  <c r="D12" i="5"/>
  <c r="D11" i="5"/>
  <c r="D10" i="5"/>
  <c r="D9" i="5"/>
  <c r="D8" i="5"/>
  <c r="E50" i="5"/>
  <c r="D50" i="5"/>
  <c r="E49" i="5"/>
  <c r="D49" i="5"/>
  <c r="E46" i="5"/>
  <c r="D46" i="5"/>
  <c r="E45" i="5"/>
  <c r="D45" i="5"/>
  <c r="E44" i="5"/>
  <c r="D44" i="5"/>
  <c r="E43" i="5"/>
  <c r="E40" i="5"/>
  <c r="D40" i="5"/>
  <c r="E39" i="5"/>
  <c r="O39" i="5" s="1"/>
  <c r="D39" i="5"/>
  <c r="E38" i="5"/>
  <c r="D38" i="5"/>
  <c r="E34" i="5"/>
  <c r="E32" i="5"/>
  <c r="O32" i="5" s="1"/>
  <c r="E29" i="5"/>
  <c r="E28" i="5"/>
  <c r="E27" i="5"/>
  <c r="E24" i="5"/>
  <c r="E22" i="5"/>
  <c r="E21" i="5"/>
  <c r="E20" i="5"/>
  <c r="E19" i="5"/>
  <c r="E18" i="5"/>
  <c r="E48" i="5"/>
  <c r="E15" i="5"/>
  <c r="E14" i="5"/>
  <c r="E13" i="5"/>
  <c r="E12" i="5"/>
  <c r="E11" i="5"/>
  <c r="E10" i="5"/>
  <c r="E9" i="5"/>
  <c r="E8" i="5"/>
  <c r="O8" i="5" s="1"/>
  <c r="B8" i="4"/>
  <c r="B28" i="4"/>
  <c r="B26" i="4"/>
  <c r="C10" i="4"/>
  <c r="BH27" i="1"/>
  <c r="BG27" i="1"/>
  <c r="BF27" i="1"/>
  <c r="BE27" i="1"/>
  <c r="BD27" i="1"/>
  <c r="BC27" i="1"/>
  <c r="BB27" i="1"/>
  <c r="BA27" i="1"/>
  <c r="AZ27" i="1"/>
  <c r="AY27" i="1"/>
  <c r="AX27" i="1"/>
  <c r="AW27" i="1"/>
  <c r="AV27" i="1"/>
  <c r="AU27" i="1"/>
  <c r="AT27" i="1"/>
  <c r="AS27" i="1"/>
  <c r="AR27" i="1"/>
  <c r="AQ27" i="1"/>
  <c r="AP27" i="1"/>
  <c r="AO27" i="1"/>
  <c r="AN27" i="1"/>
  <c r="AM27" i="1"/>
  <c r="AL27" i="1"/>
  <c r="AK27" i="1"/>
  <c r="AJ27" i="1"/>
  <c r="AI27" i="1"/>
  <c r="AH27" i="1"/>
  <c r="AG27" i="1"/>
  <c r="AF27" i="1"/>
  <c r="AE27" i="1"/>
  <c r="AD27" i="1"/>
  <c r="AC27" i="1"/>
  <c r="AB27" i="1"/>
  <c r="AA27" i="1"/>
  <c r="Z27" i="1"/>
  <c r="Y27" i="1"/>
  <c r="X27" i="1"/>
  <c r="W27" i="1"/>
  <c r="V27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B27" i="1"/>
  <c r="BH9" i="1"/>
  <c r="BG9" i="1"/>
  <c r="BF9" i="1"/>
  <c r="BE9" i="1"/>
  <c r="BD9" i="1"/>
  <c r="BC9" i="1"/>
  <c r="BB9" i="1"/>
  <c r="BA9" i="1"/>
  <c r="AZ9" i="1"/>
  <c r="AY9" i="1"/>
  <c r="AX9" i="1"/>
  <c r="AW9" i="1"/>
  <c r="AV9" i="1"/>
  <c r="AU9" i="1"/>
  <c r="AT9" i="1"/>
  <c r="AS9" i="1"/>
  <c r="AR9" i="1"/>
  <c r="AQ9" i="1"/>
  <c r="AP9" i="1"/>
  <c r="AO9" i="1"/>
  <c r="AN9" i="1"/>
  <c r="AM9" i="1"/>
  <c r="AL9" i="1"/>
  <c r="AK9" i="1"/>
  <c r="AJ9" i="1"/>
  <c r="AI9" i="1"/>
  <c r="AH9" i="1"/>
  <c r="AG9" i="1"/>
  <c r="AF9" i="1"/>
  <c r="AE9" i="1"/>
  <c r="AD9" i="1"/>
  <c r="AC9" i="1"/>
  <c r="AB9" i="1"/>
  <c r="AA9" i="1"/>
  <c r="Z9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D9" i="1"/>
  <c r="C9" i="1"/>
  <c r="B15" i="3"/>
  <c r="B9" i="1"/>
  <c r="B11" i="1" s="1"/>
  <c r="BH28" i="3"/>
  <c r="BG28" i="3"/>
  <c r="BF28" i="3"/>
  <c r="BE28" i="3"/>
  <c r="BD28" i="3"/>
  <c r="BC28" i="3"/>
  <c r="BB28" i="3"/>
  <c r="BA28" i="3"/>
  <c r="AZ28" i="3"/>
  <c r="AY28" i="3"/>
  <c r="AX28" i="3"/>
  <c r="AW28" i="3"/>
  <c r="AV28" i="3"/>
  <c r="AU28" i="3"/>
  <c r="AT28" i="3"/>
  <c r="AS28" i="3"/>
  <c r="AR28" i="3"/>
  <c r="AQ28" i="3"/>
  <c r="AP28" i="3"/>
  <c r="AO28" i="3"/>
  <c r="AN28" i="3"/>
  <c r="AM28" i="3"/>
  <c r="AL28" i="3"/>
  <c r="AK28" i="3"/>
  <c r="AJ28" i="3"/>
  <c r="AI28" i="3"/>
  <c r="AH28" i="3"/>
  <c r="AG28" i="3"/>
  <c r="AF28" i="3"/>
  <c r="AE28" i="3"/>
  <c r="AD28" i="3"/>
  <c r="AC28" i="3"/>
  <c r="AB28" i="3"/>
  <c r="AA28" i="3"/>
  <c r="Z28" i="3"/>
  <c r="Y28" i="3"/>
  <c r="X28" i="3"/>
  <c r="W28" i="3"/>
  <c r="V28" i="3"/>
  <c r="U28" i="3"/>
  <c r="T28" i="3"/>
  <c r="S28" i="3"/>
  <c r="R28" i="3"/>
  <c r="Q28" i="3"/>
  <c r="P28" i="3"/>
  <c r="O28" i="3"/>
  <c r="N28" i="3"/>
  <c r="M28" i="3"/>
  <c r="L28" i="3"/>
  <c r="K28" i="3"/>
  <c r="J28" i="3"/>
  <c r="I28" i="3"/>
  <c r="H28" i="3"/>
  <c r="G28" i="3"/>
  <c r="F28" i="3"/>
  <c r="E28" i="3"/>
  <c r="D28" i="3"/>
  <c r="C28" i="3"/>
  <c r="B28" i="3"/>
  <c r="D26" i="3"/>
  <c r="C26" i="3"/>
  <c r="B26" i="3"/>
  <c r="D25" i="3"/>
  <c r="H25" i="3"/>
  <c r="L25" i="3"/>
  <c r="P25" i="3"/>
  <c r="T25" i="3"/>
  <c r="X25" i="3"/>
  <c r="AB25" i="3"/>
  <c r="AF25" i="3"/>
  <c r="AJ25" i="3"/>
  <c r="AN25" i="3"/>
  <c r="AR25" i="3"/>
  <c r="AV25" i="3"/>
  <c r="AZ25" i="3"/>
  <c r="BD25" i="3"/>
  <c r="BH25" i="3"/>
  <c r="C25" i="3"/>
  <c r="B25" i="3"/>
  <c r="E26" i="3"/>
  <c r="E25" i="3"/>
  <c r="I25" i="3"/>
  <c r="M25" i="3"/>
  <c r="Q25" i="3"/>
  <c r="U25" i="3"/>
  <c r="Y25" i="3"/>
  <c r="AC25" i="3"/>
  <c r="AG25" i="3"/>
  <c r="AK25" i="3"/>
  <c r="AO25" i="3"/>
  <c r="AS25" i="3"/>
  <c r="AW25" i="3"/>
  <c r="BA25" i="3"/>
  <c r="BE25" i="3"/>
  <c r="I26" i="3"/>
  <c r="M26" i="3"/>
  <c r="Q26" i="3"/>
  <c r="U26" i="3"/>
  <c r="Y26" i="3"/>
  <c r="AC26" i="3"/>
  <c r="AG26" i="3"/>
  <c r="AK26" i="3"/>
  <c r="AO26" i="3"/>
  <c r="AS26" i="3"/>
  <c r="AW26" i="3"/>
  <c r="BA26" i="3"/>
  <c r="BE26" i="3"/>
  <c r="H26" i="3"/>
  <c r="L26" i="3"/>
  <c r="P26" i="3"/>
  <c r="T26" i="3"/>
  <c r="X26" i="3"/>
  <c r="AB26" i="3"/>
  <c r="AF26" i="3"/>
  <c r="AJ26" i="3"/>
  <c r="AN26" i="3"/>
  <c r="AR26" i="3"/>
  <c r="AV26" i="3"/>
  <c r="AZ26" i="3"/>
  <c r="BD26" i="3"/>
  <c r="BH26" i="3"/>
  <c r="G26" i="3"/>
  <c r="K26" i="3"/>
  <c r="O26" i="3"/>
  <c r="S26" i="3"/>
  <c r="W26" i="3"/>
  <c r="AA26" i="3"/>
  <c r="AE26" i="3"/>
  <c r="AI26" i="3"/>
  <c r="AM26" i="3"/>
  <c r="AQ26" i="3"/>
  <c r="AU26" i="3"/>
  <c r="AY26" i="3"/>
  <c r="BC26" i="3"/>
  <c r="BG26" i="3"/>
  <c r="G25" i="3"/>
  <c r="F26" i="3"/>
  <c r="J26" i="3"/>
  <c r="N26" i="3"/>
  <c r="R26" i="3"/>
  <c r="V26" i="3"/>
  <c r="Z26" i="3"/>
  <c r="AD26" i="3"/>
  <c r="AH26" i="3"/>
  <c r="AL26" i="3"/>
  <c r="AP26" i="3"/>
  <c r="AT26" i="3"/>
  <c r="AX26" i="3"/>
  <c r="BB26" i="3"/>
  <c r="BF26" i="3"/>
  <c r="F25" i="3"/>
  <c r="J25" i="3"/>
  <c r="I24" i="3"/>
  <c r="M24" i="3"/>
  <c r="Q24" i="3"/>
  <c r="U24" i="3"/>
  <c r="Y24" i="3"/>
  <c r="AC24" i="3"/>
  <c r="AG24" i="3"/>
  <c r="AK24" i="3"/>
  <c r="AO24" i="3"/>
  <c r="AS24" i="3"/>
  <c r="AW24" i="3"/>
  <c r="BA24" i="3"/>
  <c r="BE24" i="3"/>
  <c r="H24" i="3"/>
  <c r="L24" i="3"/>
  <c r="P24" i="3"/>
  <c r="T24" i="3"/>
  <c r="X24" i="3"/>
  <c r="AB24" i="3"/>
  <c r="AF24" i="3"/>
  <c r="AJ24" i="3"/>
  <c r="AN24" i="3"/>
  <c r="AR24" i="3"/>
  <c r="AV24" i="3"/>
  <c r="AZ24" i="3"/>
  <c r="BD24" i="3"/>
  <c r="BH24" i="3"/>
  <c r="G24" i="3"/>
  <c r="K24" i="3"/>
  <c r="O24" i="3"/>
  <c r="S24" i="3"/>
  <c r="W24" i="3"/>
  <c r="AA24" i="3"/>
  <c r="AE24" i="3"/>
  <c r="AI24" i="3"/>
  <c r="AM24" i="3"/>
  <c r="AQ24" i="3"/>
  <c r="AU24" i="3"/>
  <c r="AY24" i="3"/>
  <c r="BC24" i="3"/>
  <c r="BG24" i="3"/>
  <c r="F24" i="3"/>
  <c r="J24" i="3"/>
  <c r="N24" i="3"/>
  <c r="R24" i="3"/>
  <c r="V24" i="3"/>
  <c r="Z24" i="3"/>
  <c r="AD24" i="3"/>
  <c r="AH24" i="3"/>
  <c r="AL24" i="3"/>
  <c r="AP24" i="3"/>
  <c r="AT24" i="3"/>
  <c r="AX24" i="3"/>
  <c r="BB24" i="3"/>
  <c r="BF24" i="3"/>
  <c r="E24" i="3"/>
  <c r="C24" i="3"/>
  <c r="B24" i="3"/>
  <c r="D24" i="3"/>
  <c r="D40" i="3"/>
  <c r="C40" i="3"/>
  <c r="B40" i="3"/>
  <c r="D38" i="3"/>
  <c r="C38" i="3"/>
  <c r="B38" i="3"/>
  <c r="D34" i="3"/>
  <c r="C34" i="3"/>
  <c r="B34" i="3"/>
  <c r="BH15" i="3"/>
  <c r="BG15" i="3"/>
  <c r="BF15" i="3"/>
  <c r="BE15" i="3"/>
  <c r="BD15" i="3"/>
  <c r="BC15" i="3"/>
  <c r="BB15" i="3"/>
  <c r="BA15" i="3"/>
  <c r="AZ15" i="3"/>
  <c r="AY15" i="3"/>
  <c r="AX15" i="3"/>
  <c r="AW15" i="3"/>
  <c r="AV15" i="3"/>
  <c r="AU15" i="3"/>
  <c r="AT15" i="3"/>
  <c r="AS15" i="3"/>
  <c r="AR15" i="3"/>
  <c r="AQ15" i="3"/>
  <c r="AP15" i="3"/>
  <c r="AO15" i="3"/>
  <c r="AN15" i="3"/>
  <c r="AM15" i="3"/>
  <c r="AL15" i="3"/>
  <c r="AK15" i="3"/>
  <c r="AJ15" i="3"/>
  <c r="AI15" i="3"/>
  <c r="AH15" i="3"/>
  <c r="AG15" i="3"/>
  <c r="AF15" i="3"/>
  <c r="AE15" i="3"/>
  <c r="AD15" i="3"/>
  <c r="AC15" i="3"/>
  <c r="AB15" i="3"/>
  <c r="AA15" i="3"/>
  <c r="Z15" i="3"/>
  <c r="Y15" i="3"/>
  <c r="X15" i="3"/>
  <c r="W15" i="3"/>
  <c r="V15" i="3"/>
  <c r="U15" i="3"/>
  <c r="T15" i="3"/>
  <c r="S15" i="3"/>
  <c r="R15" i="3"/>
  <c r="Q15" i="3"/>
  <c r="P15" i="3"/>
  <c r="O15" i="3"/>
  <c r="N15" i="3"/>
  <c r="M15" i="3"/>
  <c r="L15" i="3"/>
  <c r="K15" i="3"/>
  <c r="J15" i="3"/>
  <c r="I15" i="3"/>
  <c r="H15" i="3"/>
  <c r="G15" i="3"/>
  <c r="F15" i="3"/>
  <c r="E15" i="3"/>
  <c r="D15" i="3"/>
  <c r="C15" i="3"/>
  <c r="N25" i="3"/>
  <c r="R25" i="3"/>
  <c r="V25" i="3"/>
  <c r="Z25" i="3"/>
  <c r="AD25" i="3"/>
  <c r="AH25" i="3"/>
  <c r="AL25" i="3"/>
  <c r="AP25" i="3"/>
  <c r="AT25" i="3"/>
  <c r="AX25" i="3"/>
  <c r="BB25" i="3"/>
  <c r="BF25" i="3"/>
  <c r="K25" i="3"/>
  <c r="O25" i="3"/>
  <c r="S25" i="3"/>
  <c r="W25" i="3"/>
  <c r="AA25" i="3"/>
  <c r="AE25" i="3"/>
  <c r="AI25" i="3"/>
  <c r="AM25" i="3"/>
  <c r="AQ25" i="3"/>
  <c r="AU25" i="3"/>
  <c r="AY25" i="3"/>
  <c r="BC25" i="3"/>
  <c r="BG25" i="3"/>
  <c r="BH23" i="1"/>
  <c r="BD23" i="1"/>
  <c r="AZ23" i="1"/>
  <c r="AV23" i="1"/>
  <c r="AR23" i="1"/>
  <c r="AN23" i="1"/>
  <c r="AJ23" i="1"/>
  <c r="AF23" i="1"/>
  <c r="AB23" i="1"/>
  <c r="X23" i="1"/>
  <c r="T23" i="1"/>
  <c r="P23" i="1"/>
  <c r="L23" i="1"/>
  <c r="K11" i="1"/>
  <c r="H11" i="1"/>
  <c r="G11" i="1"/>
  <c r="F11" i="1"/>
  <c r="E11" i="1"/>
  <c r="D11" i="1"/>
  <c r="C11" i="1"/>
  <c r="F91" i="7" l="1"/>
  <c r="S1" i="6"/>
  <c r="S7" i="6" s="1"/>
  <c r="L8" i="1" s="1"/>
  <c r="L11" i="1" s="1"/>
  <c r="K76" i="7"/>
  <c r="Q7" i="6"/>
  <c r="J8" i="1" s="1"/>
  <c r="J11" i="1" s="1"/>
  <c r="P7" i="6"/>
  <c r="J45" i="6"/>
  <c r="J48" i="6" s="1"/>
  <c r="C17" i="1" s="1"/>
  <c r="C29" i="1" s="1"/>
  <c r="C33" i="1" s="1"/>
  <c r="I45" i="6"/>
  <c r="I48" i="6" s="1"/>
  <c r="B17" i="1" s="1"/>
  <c r="B29" i="1" s="1"/>
  <c r="B33" i="1" s="1"/>
  <c r="B37" i="1" s="1"/>
  <c r="C36" i="1" s="1"/>
  <c r="E53" i="5"/>
  <c r="C53" i="5" s="1"/>
  <c r="D43" i="5"/>
  <c r="O43" i="5"/>
  <c r="O53" i="5" s="1"/>
  <c r="BY43" i="6"/>
  <c r="M43" i="6"/>
  <c r="CC42" i="6"/>
  <c r="Q42" i="6"/>
  <c r="BW42" i="6"/>
  <c r="K42" i="6"/>
  <c r="CC39" i="6"/>
  <c r="Q39" i="6"/>
  <c r="BX39" i="6"/>
  <c r="L39" i="6"/>
  <c r="CL38" i="6"/>
  <c r="Z38" i="6"/>
  <c r="K38" i="6"/>
  <c r="BW38" i="6"/>
  <c r="CJ37" i="6"/>
  <c r="X37" i="6"/>
  <c r="BX37" i="6"/>
  <c r="L37" i="6"/>
  <c r="CH36" i="6"/>
  <c r="V36" i="6"/>
  <c r="BW36" i="6"/>
  <c r="K36" i="6"/>
  <c r="BZ35" i="6"/>
  <c r="N35" i="6"/>
  <c r="BX34" i="6"/>
  <c r="L34" i="6"/>
  <c r="BX33" i="6"/>
  <c r="L33" i="6"/>
  <c r="CF33" i="6"/>
  <c r="T33" i="6"/>
  <c r="BZ32" i="6"/>
  <c r="N32" i="6"/>
  <c r="CC28" i="6"/>
  <c r="Q28" i="6"/>
  <c r="BW28" i="6"/>
  <c r="K28" i="6"/>
  <c r="BW27" i="6"/>
  <c r="K27" i="6"/>
  <c r="CG27" i="6"/>
  <c r="U27" i="6"/>
  <c r="CE26" i="6"/>
  <c r="S26" i="6"/>
  <c r="BW26" i="6"/>
  <c r="K26" i="6"/>
  <c r="CD25" i="6"/>
  <c r="R25" i="6"/>
  <c r="BW25" i="6"/>
  <c r="K25" i="6"/>
  <c r="BW24" i="6"/>
  <c r="K24" i="6"/>
  <c r="CF23" i="6"/>
  <c r="T23" i="6"/>
  <c r="K23" i="6"/>
  <c r="BW23" i="6"/>
  <c r="AE22" i="6"/>
  <c r="CQ22" i="6"/>
  <c r="K22" i="6"/>
  <c r="BW22" i="6"/>
  <c r="CB21" i="6"/>
  <c r="P21" i="6"/>
  <c r="BW21" i="6"/>
  <c r="K21" i="6"/>
  <c r="CD20" i="6"/>
  <c r="R20" i="6"/>
  <c r="BW20" i="6"/>
  <c r="K20" i="6"/>
  <c r="J10" i="6"/>
  <c r="K11" i="6"/>
  <c r="K16" i="6"/>
  <c r="L15" i="6"/>
  <c r="L11" i="6"/>
  <c r="K12" i="6"/>
  <c r="I8" i="1" l="1"/>
  <c r="I11" i="1" s="1"/>
  <c r="G91" i="7"/>
  <c r="T1" i="6"/>
  <c r="T7" i="6" s="1"/>
  <c r="M8" i="1" s="1"/>
  <c r="M11" i="1" s="1"/>
  <c r="C37" i="1"/>
  <c r="D36" i="1" s="1"/>
  <c r="BZ43" i="6"/>
  <c r="N43" i="6"/>
  <c r="BX42" i="6"/>
  <c r="L42" i="6"/>
  <c r="CD42" i="6"/>
  <c r="R42" i="6"/>
  <c r="BY39" i="6"/>
  <c r="N39" i="6" s="1"/>
  <c r="M39" i="6"/>
  <c r="CD39" i="6"/>
  <c r="R39" i="6"/>
  <c r="BX38" i="6"/>
  <c r="L38" i="6"/>
  <c r="AA38" i="6"/>
  <c r="CM38" i="6"/>
  <c r="M37" i="6"/>
  <c r="BY37" i="6"/>
  <c r="Y37" i="6"/>
  <c r="CK37" i="6"/>
  <c r="BX36" i="6"/>
  <c r="L36" i="6"/>
  <c r="CI36" i="6"/>
  <c r="W36" i="6"/>
  <c r="CA35" i="6"/>
  <c r="O35" i="6"/>
  <c r="BY34" i="6"/>
  <c r="M34" i="6"/>
  <c r="CG33" i="6"/>
  <c r="U33" i="6"/>
  <c r="BY33" i="6"/>
  <c r="M33" i="6"/>
  <c r="O32" i="6"/>
  <c r="CA32" i="6"/>
  <c r="BX28" i="6"/>
  <c r="L28" i="6"/>
  <c r="CD28" i="6"/>
  <c r="R28" i="6"/>
  <c r="CH27" i="6"/>
  <c r="V27" i="6"/>
  <c r="BX27" i="6"/>
  <c r="L27" i="6"/>
  <c r="BX26" i="6"/>
  <c r="L26" i="6"/>
  <c r="CF26" i="6"/>
  <c r="T26" i="6"/>
  <c r="BX25" i="6"/>
  <c r="L25" i="6"/>
  <c r="CE25" i="6"/>
  <c r="S25" i="6"/>
  <c r="BX24" i="6"/>
  <c r="L24" i="6"/>
  <c r="BX23" i="6"/>
  <c r="L23" i="6"/>
  <c r="U23" i="6"/>
  <c r="CG23" i="6"/>
  <c r="CR22" i="6"/>
  <c r="AF22" i="6"/>
  <c r="BX22" i="6"/>
  <c r="L22" i="6"/>
  <c r="BX21" i="6"/>
  <c r="M21" i="6" s="1"/>
  <c r="L21" i="6"/>
  <c r="CC21" i="6"/>
  <c r="Q21" i="6"/>
  <c r="BX20" i="6"/>
  <c r="L20" i="6"/>
  <c r="CE20" i="6"/>
  <c r="S20" i="6"/>
  <c r="K10" i="6"/>
  <c r="L12" i="6"/>
  <c r="L16" i="6"/>
  <c r="H91" i="7" l="1"/>
  <c r="U1" i="6"/>
  <c r="U7" i="6" s="1"/>
  <c r="N8" i="1" s="1"/>
  <c r="N11" i="1" s="1"/>
  <c r="L45" i="6"/>
  <c r="CA43" i="6"/>
  <c r="O43" i="6"/>
  <c r="CE42" i="6"/>
  <c r="S42" i="6"/>
  <c r="BY42" i="6"/>
  <c r="M42" i="6"/>
  <c r="CE39" i="6"/>
  <c r="S39" i="6"/>
  <c r="CN38" i="6"/>
  <c r="AB38" i="6"/>
  <c r="BY38" i="6"/>
  <c r="M38" i="6"/>
  <c r="CL37" i="6"/>
  <c r="Z37" i="6"/>
  <c r="BZ37" i="6"/>
  <c r="N37" i="6"/>
  <c r="CJ36" i="6"/>
  <c r="X36" i="6"/>
  <c r="BY36" i="6"/>
  <c r="M36" i="6"/>
  <c r="CB35" i="6"/>
  <c r="P35" i="6"/>
  <c r="BZ34" i="6"/>
  <c r="N34" i="6"/>
  <c r="BZ33" i="6"/>
  <c r="N33" i="6"/>
  <c r="CH33" i="6"/>
  <c r="V33" i="6"/>
  <c r="CB32" i="6"/>
  <c r="P32" i="6"/>
  <c r="CE28" i="6"/>
  <c r="S28" i="6"/>
  <c r="BY28" i="6"/>
  <c r="M28" i="6"/>
  <c r="BY27" i="6"/>
  <c r="M27" i="6"/>
  <c r="CI27" i="6"/>
  <c r="W27" i="6"/>
  <c r="CG26" i="6"/>
  <c r="BY26" i="6"/>
  <c r="M26" i="6"/>
  <c r="T25" i="6"/>
  <c r="CF25" i="6"/>
  <c r="BY25" i="6"/>
  <c r="M25" i="6"/>
  <c r="BY24" i="6"/>
  <c r="M24" i="6"/>
  <c r="CH23" i="6"/>
  <c r="V23" i="6"/>
  <c r="BY23" i="6"/>
  <c r="M23" i="6"/>
  <c r="BY22" i="6"/>
  <c r="M22" i="6"/>
  <c r="CS22" i="6"/>
  <c r="AG22" i="6"/>
  <c r="CD21" i="6"/>
  <c r="R21" i="6"/>
  <c r="CF20" i="6"/>
  <c r="T20" i="6"/>
  <c r="BY20" i="6"/>
  <c r="N20" i="6" s="1"/>
  <c r="M20" i="6"/>
  <c r="L10" i="6"/>
  <c r="I91" i="7" l="1"/>
  <c r="V1" i="6"/>
  <c r="V7" i="6" s="1"/>
  <c r="O8" i="1" s="1"/>
  <c r="O11" i="1" s="1"/>
  <c r="M45" i="6"/>
  <c r="M48" i="6" s="1"/>
  <c r="F17" i="1" s="1"/>
  <c r="F29" i="1" s="1"/>
  <c r="F33" i="1" s="1"/>
  <c r="L48" i="6"/>
  <c r="E17" i="1" s="1"/>
  <c r="E29" i="1" s="1"/>
  <c r="E33" i="1" s="1"/>
  <c r="CB43" i="6"/>
  <c r="P43" i="6"/>
  <c r="BZ42" i="6"/>
  <c r="O42" i="6" s="1"/>
  <c r="N42" i="6"/>
  <c r="CF42" i="6"/>
  <c r="CF39" i="6"/>
  <c r="T39" i="6"/>
  <c r="BZ38" i="6"/>
  <c r="N38" i="6"/>
  <c r="CO38" i="6"/>
  <c r="AC38" i="6"/>
  <c r="CA37" i="6"/>
  <c r="O37" i="6"/>
  <c r="CM37" i="6"/>
  <c r="AA37" i="6"/>
  <c r="BZ36" i="6"/>
  <c r="N36" i="6"/>
  <c r="CK36" i="6"/>
  <c r="Y36" i="6"/>
  <c r="CC35" i="6"/>
  <c r="Q35" i="6"/>
  <c r="CA34" i="6"/>
  <c r="O34" i="6"/>
  <c r="W33" i="6"/>
  <c r="CI33" i="6"/>
  <c r="CA33" i="6"/>
  <c r="O33" i="6"/>
  <c r="CC32" i="6"/>
  <c r="Q32" i="6"/>
  <c r="BZ28" i="6"/>
  <c r="O28" i="6" s="1"/>
  <c r="N28" i="6"/>
  <c r="CF28" i="6"/>
  <c r="T28" i="6"/>
  <c r="CJ27" i="6"/>
  <c r="X27" i="6"/>
  <c r="BZ27" i="6"/>
  <c r="N27" i="6"/>
  <c r="BZ26" i="6"/>
  <c r="N26" i="6"/>
  <c r="CH26" i="6"/>
  <c r="V26" i="6"/>
  <c r="CG25" i="6"/>
  <c r="U25" i="6"/>
  <c r="BZ25" i="6"/>
  <c r="O25" i="6" s="1"/>
  <c r="N25" i="6"/>
  <c r="BZ24" i="6"/>
  <c r="N24" i="6"/>
  <c r="BZ23" i="6"/>
  <c r="N23" i="6"/>
  <c r="CI23" i="6"/>
  <c r="W23" i="6"/>
  <c r="BZ22" i="6"/>
  <c r="N22" i="6"/>
  <c r="CT22" i="6"/>
  <c r="AH22" i="6"/>
  <c r="CE21" i="6"/>
  <c r="S21" i="6"/>
  <c r="CG20" i="6"/>
  <c r="U20" i="6"/>
  <c r="J91" i="7" l="1"/>
  <c r="W1" i="6"/>
  <c r="W7" i="6" s="1"/>
  <c r="N45" i="6"/>
  <c r="N48" i="6" s="1"/>
  <c r="G17" i="1" s="1"/>
  <c r="G29" i="1" s="1"/>
  <c r="G33" i="1" s="1"/>
  <c r="CC43" i="6"/>
  <c r="Q43" i="6"/>
  <c r="CG42" i="6"/>
  <c r="U42" i="6"/>
  <c r="CG39" i="6"/>
  <c r="U39" i="6"/>
  <c r="CP38" i="6"/>
  <c r="AD38" i="6"/>
  <c r="CA38" i="6"/>
  <c r="O38" i="6"/>
  <c r="CN37" i="6"/>
  <c r="AB37" i="6"/>
  <c r="CB37" i="6"/>
  <c r="P37" i="6"/>
  <c r="CL36" i="6"/>
  <c r="Z36" i="6"/>
  <c r="CA36" i="6"/>
  <c r="O36" i="6"/>
  <c r="CD35" i="6"/>
  <c r="R35" i="6"/>
  <c r="CB34" i="6"/>
  <c r="P34" i="6"/>
  <c r="CB33" i="6"/>
  <c r="Q33" i="6" s="1"/>
  <c r="P33" i="6"/>
  <c r="CJ33" i="6"/>
  <c r="X33" i="6"/>
  <c r="CD32" i="6"/>
  <c r="R32" i="6"/>
  <c r="CG28" i="6"/>
  <c r="U28" i="6"/>
  <c r="CA27" i="6"/>
  <c r="O27" i="6"/>
  <c r="CK27" i="6"/>
  <c r="Y27" i="6"/>
  <c r="W26" i="6"/>
  <c r="CI26" i="6"/>
  <c r="O26" i="6"/>
  <c r="CA26" i="6"/>
  <c r="P26" i="6" s="1"/>
  <c r="CH25" i="6"/>
  <c r="V25" i="6"/>
  <c r="CA24" i="6"/>
  <c r="O24" i="6"/>
  <c r="X23" i="6"/>
  <c r="CJ23" i="6"/>
  <c r="CA23" i="6"/>
  <c r="O23" i="6"/>
  <c r="AI22" i="6"/>
  <c r="CU22" i="6"/>
  <c r="CA22" i="6"/>
  <c r="O22" i="6"/>
  <c r="CF21" i="6"/>
  <c r="T21" i="6"/>
  <c r="CH20" i="6"/>
  <c r="V20" i="6"/>
  <c r="P8" i="1" l="1"/>
  <c r="P11" i="1" s="1"/>
  <c r="K91" i="7"/>
  <c r="X1" i="6"/>
  <c r="X7" i="6" s="1"/>
  <c r="Q8" i="1" s="1"/>
  <c r="Q11" i="1" s="1"/>
  <c r="CD43" i="6"/>
  <c r="R43" i="6"/>
  <c r="CH42" i="6"/>
  <c r="V42" i="6"/>
  <c r="CH39" i="6"/>
  <c r="V39" i="6"/>
  <c r="CB38" i="6"/>
  <c r="P38" i="6"/>
  <c r="CQ38" i="6"/>
  <c r="AE38" i="6"/>
  <c r="AC37" i="6"/>
  <c r="CO37" i="6"/>
  <c r="Q37" i="6"/>
  <c r="CC37" i="6"/>
  <c r="CB36" i="6"/>
  <c r="P36" i="6"/>
  <c r="AA36" i="6"/>
  <c r="CM36" i="6"/>
  <c r="CE35" i="6"/>
  <c r="S35" i="6"/>
  <c r="CC34" i="6"/>
  <c r="Q34" i="6"/>
  <c r="Y33" i="6"/>
  <c r="CK33" i="6"/>
  <c r="CE32" i="6"/>
  <c r="S32" i="6"/>
  <c r="CH28" i="6"/>
  <c r="V28" i="6"/>
  <c r="CL27" i="6"/>
  <c r="Z27" i="6"/>
  <c r="CB27" i="6"/>
  <c r="P27" i="6"/>
  <c r="X26" i="6"/>
  <c r="CJ26" i="6"/>
  <c r="W25" i="6"/>
  <c r="CI25" i="6"/>
  <c r="P24" i="6"/>
  <c r="CB24" i="6"/>
  <c r="CB23" i="6"/>
  <c r="Q23" i="6" s="1"/>
  <c r="P23" i="6"/>
  <c r="Y23" i="6"/>
  <c r="CK23" i="6"/>
  <c r="CV22" i="6"/>
  <c r="AJ22" i="6"/>
  <c r="CB22" i="6"/>
  <c r="P22" i="6"/>
  <c r="CG21" i="6"/>
  <c r="U21" i="6"/>
  <c r="W20" i="6"/>
  <c r="CI20" i="6"/>
  <c r="L91" i="7" l="1"/>
  <c r="Y1" i="6"/>
  <c r="Y7" i="6" s="1"/>
  <c r="R8" i="1" s="1"/>
  <c r="R11" i="1" s="1"/>
  <c r="CE43" i="6"/>
  <c r="S43" i="6"/>
  <c r="CI42" i="6"/>
  <c r="W42" i="6"/>
  <c r="CI39" i="6"/>
  <c r="W39" i="6"/>
  <c r="CR38" i="6"/>
  <c r="AF38" i="6"/>
  <c r="CC38" i="6"/>
  <c r="Q38" i="6"/>
  <c r="CD37" i="6"/>
  <c r="R37" i="6"/>
  <c r="CP37" i="6"/>
  <c r="AD37" i="6"/>
  <c r="CN36" i="6"/>
  <c r="AB36" i="6"/>
  <c r="CC36" i="6"/>
  <c r="Q36" i="6"/>
  <c r="CF35" i="6"/>
  <c r="T35" i="6"/>
  <c r="CD34" i="6"/>
  <c r="R34" i="6"/>
  <c r="CL33" i="6"/>
  <c r="Z33" i="6"/>
  <c r="CF32" i="6"/>
  <c r="T32" i="6"/>
  <c r="W28" i="6"/>
  <c r="CI28" i="6"/>
  <c r="CC27" i="6"/>
  <c r="R27" i="6" s="1"/>
  <c r="Q27" i="6"/>
  <c r="CM27" i="6"/>
  <c r="AA27" i="6"/>
  <c r="CK26" i="6"/>
  <c r="CJ25" i="6"/>
  <c r="X25" i="6"/>
  <c r="CC24" i="6"/>
  <c r="Q24" i="6"/>
  <c r="CL23" i="6"/>
  <c r="Z23" i="6"/>
  <c r="CC22" i="6"/>
  <c r="Q22" i="6"/>
  <c r="CW22" i="6"/>
  <c r="AK22" i="6"/>
  <c r="CH21" i="6"/>
  <c r="V21" i="6"/>
  <c r="CJ20" i="6"/>
  <c r="X20" i="6"/>
  <c r="M91" i="7" l="1"/>
  <c r="Z1" i="6"/>
  <c r="Z7" i="6" s="1"/>
  <c r="S8" i="1" s="1"/>
  <c r="S11" i="1" s="1"/>
  <c r="T43" i="6"/>
  <c r="CF43" i="6"/>
  <c r="CJ42" i="6"/>
  <c r="CJ39" i="6"/>
  <c r="X39" i="6"/>
  <c r="CD38" i="6"/>
  <c r="R38" i="6"/>
  <c r="CS38" i="6"/>
  <c r="AG38" i="6"/>
  <c r="CE37" i="6"/>
  <c r="S37" i="6"/>
  <c r="CQ37" i="6"/>
  <c r="AE37" i="6"/>
  <c r="CO36" i="6"/>
  <c r="AC36" i="6"/>
  <c r="CD36" i="6"/>
  <c r="S36" i="6" s="1"/>
  <c r="R36" i="6"/>
  <c r="CG35" i="6"/>
  <c r="U35" i="6"/>
  <c r="CE34" i="6"/>
  <c r="S34" i="6"/>
  <c r="CM33" i="6"/>
  <c r="AA33" i="6"/>
  <c r="CG32" i="6"/>
  <c r="U32" i="6"/>
  <c r="X28" i="6"/>
  <c r="CJ28" i="6"/>
  <c r="CN27" i="6"/>
  <c r="AB27" i="6"/>
  <c r="CL26" i="6"/>
  <c r="Z26" i="6"/>
  <c r="CK25" i="6"/>
  <c r="Y25" i="6"/>
  <c r="CD24" i="6"/>
  <c r="R24" i="6"/>
  <c r="AA23" i="6"/>
  <c r="CM23" i="6"/>
  <c r="CX22" i="6"/>
  <c r="AL22" i="6"/>
  <c r="CD22" i="6"/>
  <c r="R22" i="6"/>
  <c r="CI21" i="6"/>
  <c r="W21" i="6"/>
  <c r="CK20" i="6"/>
  <c r="Y20" i="6"/>
  <c r="N91" i="7" l="1"/>
  <c r="AA1" i="6"/>
  <c r="AA7" i="6" s="1"/>
  <c r="T8" i="1" s="1"/>
  <c r="T11" i="1" s="1"/>
  <c r="R45" i="6"/>
  <c r="R48" i="6" s="1"/>
  <c r="K17" i="1" s="1"/>
  <c r="K29" i="1" s="1"/>
  <c r="K33" i="1" s="1"/>
  <c r="CG43" i="6"/>
  <c r="U43" i="6"/>
  <c r="CK42" i="6"/>
  <c r="Y42" i="6"/>
  <c r="CK39" i="6"/>
  <c r="Y39" i="6"/>
  <c r="CT38" i="6"/>
  <c r="AH38" i="6"/>
  <c r="S38" i="6"/>
  <c r="CE38" i="6"/>
  <c r="CF37" i="6"/>
  <c r="U37" i="6" s="1"/>
  <c r="T37" i="6"/>
  <c r="CR37" i="6"/>
  <c r="AF37" i="6"/>
  <c r="CP36" i="6"/>
  <c r="AD36" i="6"/>
  <c r="CH35" i="6"/>
  <c r="V35" i="6"/>
  <c r="CF34" i="6"/>
  <c r="T34" i="6"/>
  <c r="CN33" i="6"/>
  <c r="AB33" i="6"/>
  <c r="CH32" i="6"/>
  <c r="V32" i="6"/>
  <c r="CK28" i="6"/>
  <c r="Y28" i="6"/>
  <c r="CO27" i="6"/>
  <c r="AC27" i="6"/>
  <c r="CM26" i="6"/>
  <c r="AA26" i="6"/>
  <c r="CL25" i="6"/>
  <c r="Z25" i="6"/>
  <c r="CE24" i="6"/>
  <c r="CN23" i="6"/>
  <c r="AB23" i="6"/>
  <c r="CE22" i="6"/>
  <c r="S22" i="6"/>
  <c r="CY22" i="6"/>
  <c r="AM22" i="6"/>
  <c r="CJ21" i="6"/>
  <c r="X21" i="6"/>
  <c r="CL20" i="6"/>
  <c r="Z20" i="6"/>
  <c r="B94" i="7" l="1"/>
  <c r="AB1" i="6"/>
  <c r="AB7" i="6" s="1"/>
  <c r="U8" i="1" s="1"/>
  <c r="U11" i="1" s="1"/>
  <c r="T24" i="6"/>
  <c r="CF24" i="6"/>
  <c r="CH43" i="6"/>
  <c r="V43" i="6"/>
  <c r="CL42" i="6"/>
  <c r="Z42" i="6"/>
  <c r="CL39" i="6"/>
  <c r="Z39" i="6"/>
  <c r="CF38" i="6"/>
  <c r="T38" i="6"/>
  <c r="CU38" i="6"/>
  <c r="AI38" i="6"/>
  <c r="AG37" i="6"/>
  <c r="CS37" i="6"/>
  <c r="AE36" i="6"/>
  <c r="CQ36" i="6"/>
  <c r="CI35" i="6"/>
  <c r="W35" i="6"/>
  <c r="U34" i="6"/>
  <c r="CG34" i="6"/>
  <c r="CO33" i="6"/>
  <c r="AC33" i="6"/>
  <c r="CI32" i="6"/>
  <c r="W32" i="6"/>
  <c r="CL28" i="6"/>
  <c r="Z28" i="6"/>
  <c r="CP27" i="6"/>
  <c r="AD27" i="6"/>
  <c r="CN26" i="6"/>
  <c r="AB26" i="6"/>
  <c r="AA25" i="6"/>
  <c r="CM25" i="6"/>
  <c r="AC23" i="6"/>
  <c r="CO23" i="6"/>
  <c r="CZ22" i="6"/>
  <c r="AN22" i="6"/>
  <c r="CF22" i="6"/>
  <c r="T22" i="6"/>
  <c r="CK21" i="6"/>
  <c r="Y21" i="6"/>
  <c r="CM20" i="6"/>
  <c r="AA20" i="6"/>
  <c r="C94" i="7" l="1"/>
  <c r="AC1" i="6"/>
  <c r="AC7" i="6" s="1"/>
  <c r="V8" i="1" s="1"/>
  <c r="V11" i="1" s="1"/>
  <c r="CG24" i="6"/>
  <c r="U24" i="6"/>
  <c r="W43" i="6"/>
  <c r="CI43" i="6"/>
  <c r="CM42" i="6"/>
  <c r="AA42" i="6"/>
  <c r="CM39" i="6"/>
  <c r="AA39" i="6"/>
  <c r="CV38" i="6"/>
  <c r="AJ38" i="6"/>
  <c r="CG38" i="6"/>
  <c r="U38" i="6"/>
  <c r="CT37" i="6"/>
  <c r="AH37" i="6"/>
  <c r="CR36" i="6"/>
  <c r="AF36" i="6"/>
  <c r="CJ35" i="6"/>
  <c r="X35" i="6"/>
  <c r="V34" i="6"/>
  <c r="CH34" i="6"/>
  <c r="CP33" i="6"/>
  <c r="AD33" i="6"/>
  <c r="CJ32" i="6"/>
  <c r="X32" i="6"/>
  <c r="CM28" i="6"/>
  <c r="AA28" i="6"/>
  <c r="CQ27" i="6"/>
  <c r="AE27" i="6"/>
  <c r="CO26" i="6"/>
  <c r="CN25" i="6"/>
  <c r="AB25" i="6"/>
  <c r="CP23" i="6"/>
  <c r="AD23" i="6"/>
  <c r="CG22" i="6"/>
  <c r="U22" i="6"/>
  <c r="DA22" i="6"/>
  <c r="AO22" i="6"/>
  <c r="CL21" i="6"/>
  <c r="Z21" i="6"/>
  <c r="CN20" i="6"/>
  <c r="AB20" i="6"/>
  <c r="D94" i="7" l="1"/>
  <c r="AD1" i="6"/>
  <c r="AD7" i="6" s="1"/>
  <c r="W8" i="1" s="1"/>
  <c r="W11" i="1" s="1"/>
  <c r="CH24" i="6"/>
  <c r="V24" i="6"/>
  <c r="X43" i="6"/>
  <c r="CJ43" i="6"/>
  <c r="CN42" i="6"/>
  <c r="CN39" i="6"/>
  <c r="AB39" i="6"/>
  <c r="CH38" i="6"/>
  <c r="W38" i="6" s="1"/>
  <c r="V38" i="6"/>
  <c r="CW38" i="6"/>
  <c r="AK38" i="6"/>
  <c r="CU37" i="6"/>
  <c r="AI37" i="6"/>
  <c r="CS36" i="6"/>
  <c r="AG36" i="6"/>
  <c r="CK35" i="6"/>
  <c r="Y35" i="6"/>
  <c r="CI34" i="6"/>
  <c r="W34" i="6"/>
  <c r="CQ33" i="6"/>
  <c r="AE33" i="6"/>
  <c r="CK32" i="6"/>
  <c r="Y32" i="6"/>
  <c r="CN28" i="6"/>
  <c r="AB28" i="6"/>
  <c r="CR27" i="6"/>
  <c r="AF27" i="6"/>
  <c r="CP26" i="6"/>
  <c r="AD26" i="6"/>
  <c r="CO25" i="6"/>
  <c r="AC25" i="6"/>
  <c r="CQ23" i="6"/>
  <c r="AE23" i="6"/>
  <c r="DB22" i="6"/>
  <c r="AP22" i="6"/>
  <c r="CH22" i="6"/>
  <c r="V22" i="6"/>
  <c r="CM21" i="6"/>
  <c r="AA21" i="6"/>
  <c r="CO20" i="6"/>
  <c r="AC20" i="6"/>
  <c r="E94" i="7" l="1"/>
  <c r="AE1" i="6"/>
  <c r="AE7" i="6" s="1"/>
  <c r="X8" i="1" s="1"/>
  <c r="X11" i="1" s="1"/>
  <c r="CI24" i="6"/>
  <c r="V45" i="6"/>
  <c r="V48" i="6" s="1"/>
  <c r="O17" i="1" s="1"/>
  <c r="O29" i="1" s="1"/>
  <c r="O33" i="1" s="1"/>
  <c r="CK43" i="6"/>
  <c r="Y43" i="6"/>
  <c r="CO42" i="6"/>
  <c r="AC42" i="6"/>
  <c r="CO39" i="6"/>
  <c r="AC39" i="6"/>
  <c r="CX38" i="6"/>
  <c r="AL38" i="6"/>
  <c r="CV37" i="6"/>
  <c r="AJ37" i="6"/>
  <c r="CT36" i="6"/>
  <c r="AH36" i="6"/>
  <c r="CL35" i="6"/>
  <c r="Z35" i="6"/>
  <c r="CJ34" i="6"/>
  <c r="X34" i="6"/>
  <c r="CR33" i="6"/>
  <c r="AF33" i="6"/>
  <c r="CL32" i="6"/>
  <c r="Z32" i="6"/>
  <c r="CO28" i="6"/>
  <c r="AC28" i="6"/>
  <c r="CS27" i="6"/>
  <c r="AG27" i="6"/>
  <c r="CQ26" i="6"/>
  <c r="AE26" i="6"/>
  <c r="CP25" i="6"/>
  <c r="AD25" i="6"/>
  <c r="CR23" i="6"/>
  <c r="AF23" i="6"/>
  <c r="W22" i="6"/>
  <c r="CI22" i="6"/>
  <c r="AQ22" i="6"/>
  <c r="DC22" i="6"/>
  <c r="CN21" i="6"/>
  <c r="AB21" i="6"/>
  <c r="CP20" i="6"/>
  <c r="AD20" i="6"/>
  <c r="F94" i="7" l="1"/>
  <c r="AF1" i="6"/>
  <c r="AF7" i="6" s="1"/>
  <c r="Y8" i="1" s="1"/>
  <c r="Y11" i="1" s="1"/>
  <c r="X24" i="6"/>
  <c r="CJ24" i="6"/>
  <c r="CL43" i="6"/>
  <c r="Z43" i="6"/>
  <c r="CP42" i="6"/>
  <c r="AD42" i="6"/>
  <c r="CP39" i="6"/>
  <c r="AD39" i="6"/>
  <c r="CY38" i="6"/>
  <c r="AM38" i="6"/>
  <c r="AK37" i="6"/>
  <c r="CW37" i="6"/>
  <c r="CU36" i="6"/>
  <c r="AI36" i="6"/>
  <c r="CM35" i="6"/>
  <c r="AA35" i="6"/>
  <c r="CK34" i="6"/>
  <c r="Y34" i="6"/>
  <c r="AG33" i="6"/>
  <c r="CS33" i="6"/>
  <c r="CM32" i="6"/>
  <c r="AA32" i="6"/>
  <c r="CP28" i="6"/>
  <c r="AD28" i="6"/>
  <c r="CT27" i="6"/>
  <c r="AH27" i="6"/>
  <c r="CR26" i="6"/>
  <c r="AF26" i="6"/>
  <c r="CQ25" i="6"/>
  <c r="AE25" i="6"/>
  <c r="CS23" i="6"/>
  <c r="AG23" i="6"/>
  <c r="CJ22" i="6"/>
  <c r="X22" i="6"/>
  <c r="DD22" i="6"/>
  <c r="AR22" i="6"/>
  <c r="CO21" i="6"/>
  <c r="AC21" i="6"/>
  <c r="CQ20" i="6"/>
  <c r="AE20" i="6"/>
  <c r="G94" i="7" l="1"/>
  <c r="AG1" i="6"/>
  <c r="AG7" i="6" s="1"/>
  <c r="Z8" i="1" s="1"/>
  <c r="Z11" i="1" s="1"/>
  <c r="Y24" i="6"/>
  <c r="CK24" i="6"/>
  <c r="CM43" i="6"/>
  <c r="AA43" i="6"/>
  <c r="CQ42" i="6"/>
  <c r="AE42" i="6"/>
  <c r="CQ39" i="6"/>
  <c r="AE39" i="6"/>
  <c r="CZ38" i="6"/>
  <c r="AN38" i="6"/>
  <c r="CX37" i="6"/>
  <c r="AL37" i="6"/>
  <c r="CV36" i="6"/>
  <c r="AJ36" i="6"/>
  <c r="CN35" i="6"/>
  <c r="AB35" i="6"/>
  <c r="CL34" i="6"/>
  <c r="Z34" i="6"/>
  <c r="CT33" i="6"/>
  <c r="AH33" i="6"/>
  <c r="CN32" i="6"/>
  <c r="AB32" i="6"/>
  <c r="AE28" i="6"/>
  <c r="CQ28" i="6"/>
  <c r="CU27" i="6"/>
  <c r="AI27" i="6"/>
  <c r="CS26" i="6"/>
  <c r="CR25" i="6"/>
  <c r="AF25" i="6"/>
  <c r="CT23" i="6"/>
  <c r="AH23" i="6"/>
  <c r="DE22" i="6"/>
  <c r="AS22" i="6"/>
  <c r="CK22" i="6"/>
  <c r="Y22" i="6"/>
  <c r="CP21" i="6"/>
  <c r="AD21" i="6"/>
  <c r="CR20" i="6"/>
  <c r="AF20" i="6"/>
  <c r="H94" i="7" l="1"/>
  <c r="AH1" i="6"/>
  <c r="AH7" i="6" s="1"/>
  <c r="AA8" i="1" s="1"/>
  <c r="AA11" i="1" s="1"/>
  <c r="CL24" i="6"/>
  <c r="Z24" i="6"/>
  <c r="AB43" i="6"/>
  <c r="CN43" i="6"/>
  <c r="CR42" i="6"/>
  <c r="CR39" i="6"/>
  <c r="AF39" i="6"/>
  <c r="DA38" i="6"/>
  <c r="AO38" i="6"/>
  <c r="CY37" i="6"/>
  <c r="AM37" i="6"/>
  <c r="CW36" i="6"/>
  <c r="AK36" i="6"/>
  <c r="CO35" i="6"/>
  <c r="AC35" i="6"/>
  <c r="CM34" i="6"/>
  <c r="AA34" i="6"/>
  <c r="AI33" i="6"/>
  <c r="CU33" i="6"/>
  <c r="CO32" i="6"/>
  <c r="AC32" i="6"/>
  <c r="AF28" i="6"/>
  <c r="CR28" i="6"/>
  <c r="CV27" i="6"/>
  <c r="AJ27" i="6"/>
  <c r="CT26" i="6"/>
  <c r="AH26" i="6"/>
  <c r="CS25" i="6"/>
  <c r="AG25" i="6"/>
  <c r="AI23" i="6"/>
  <c r="CU23" i="6"/>
  <c r="CL22" i="6"/>
  <c r="Z22" i="6"/>
  <c r="DF22" i="6"/>
  <c r="AT22" i="6"/>
  <c r="CQ21" i="6"/>
  <c r="AE21" i="6"/>
  <c r="CS20" i="6"/>
  <c r="AG20" i="6"/>
  <c r="I94" i="7" l="1"/>
  <c r="AI1" i="6"/>
  <c r="AI7" i="6" s="1"/>
  <c r="AB8" i="1" s="1"/>
  <c r="AB11" i="1" s="1"/>
  <c r="CM24" i="6"/>
  <c r="Z45" i="6"/>
  <c r="Z48" i="6" s="1"/>
  <c r="S17" i="1" s="1"/>
  <c r="CO43" i="6"/>
  <c r="AC43" i="6"/>
  <c r="CS42" i="6"/>
  <c r="AG42" i="6"/>
  <c r="CS39" i="6"/>
  <c r="AG39" i="6"/>
  <c r="DB38" i="6"/>
  <c r="AP38" i="6"/>
  <c r="CZ37" i="6"/>
  <c r="AN37" i="6"/>
  <c r="CX36" i="6"/>
  <c r="AL36" i="6"/>
  <c r="CP35" i="6"/>
  <c r="AD35" i="6"/>
  <c r="CN34" i="6"/>
  <c r="AB34" i="6"/>
  <c r="CV33" i="6"/>
  <c r="AJ33" i="6"/>
  <c r="CP32" i="6"/>
  <c r="AD32" i="6"/>
  <c r="CS28" i="6"/>
  <c r="AG28" i="6"/>
  <c r="CW27" i="6"/>
  <c r="AK27" i="6"/>
  <c r="CU26" i="6"/>
  <c r="AI26" i="6"/>
  <c r="CT25" i="6"/>
  <c r="AH25" i="6"/>
  <c r="CV23" i="6"/>
  <c r="AJ23" i="6"/>
  <c r="CM22" i="6"/>
  <c r="AB22" i="6" s="1"/>
  <c r="AA22" i="6"/>
  <c r="DG22" i="6"/>
  <c r="AU22" i="6"/>
  <c r="CR21" i="6"/>
  <c r="AF21" i="6"/>
  <c r="CT20" i="6"/>
  <c r="AH20" i="6"/>
  <c r="J94" i="7" l="1"/>
  <c r="AJ1" i="6"/>
  <c r="AJ7" i="6" s="1"/>
  <c r="AC8" i="1" s="1"/>
  <c r="AC11" i="1" s="1"/>
  <c r="AB24" i="6"/>
  <c r="CN24" i="6"/>
  <c r="CP43" i="6"/>
  <c r="AD43" i="6"/>
  <c r="CT42" i="6"/>
  <c r="AH42" i="6"/>
  <c r="CT39" i="6"/>
  <c r="AH39" i="6"/>
  <c r="DC38" i="6"/>
  <c r="AQ38" i="6"/>
  <c r="AO37" i="6"/>
  <c r="DA37" i="6"/>
  <c r="AM36" i="6"/>
  <c r="CY36" i="6"/>
  <c r="CQ35" i="6"/>
  <c r="AE35" i="6"/>
  <c r="CO34" i="6"/>
  <c r="AC34" i="6"/>
  <c r="CW33" i="6"/>
  <c r="AK33" i="6"/>
  <c r="CQ32" i="6"/>
  <c r="AE32" i="6"/>
  <c r="CT28" i="6"/>
  <c r="AH28" i="6"/>
  <c r="CX27" i="6"/>
  <c r="AL27" i="6"/>
  <c r="AJ26" i="6"/>
  <c r="CV26" i="6"/>
  <c r="AI25" i="6"/>
  <c r="CU25" i="6"/>
  <c r="AK23" i="6"/>
  <c r="CW23" i="6"/>
  <c r="DH22" i="6"/>
  <c r="AV22" i="6"/>
  <c r="CS21" i="6"/>
  <c r="AG21" i="6"/>
  <c r="CU20" i="6"/>
  <c r="AI20" i="6"/>
  <c r="K94" i="7" l="1"/>
  <c r="AK1" i="6"/>
  <c r="AK7" i="6" s="1"/>
  <c r="AD8" i="1" s="1"/>
  <c r="AD11" i="1" s="1"/>
  <c r="CO24" i="6"/>
  <c r="AC24" i="6"/>
  <c r="AE43" i="6"/>
  <c r="CQ43" i="6"/>
  <c r="CU42" i="6"/>
  <c r="AI42" i="6"/>
  <c r="CU39" i="6"/>
  <c r="AI39" i="6"/>
  <c r="DD38" i="6"/>
  <c r="AR38" i="6"/>
  <c r="DB37" i="6"/>
  <c r="AP37" i="6"/>
  <c r="CZ36" i="6"/>
  <c r="AN36" i="6"/>
  <c r="CR35" i="6"/>
  <c r="AF35" i="6"/>
  <c r="AD34" i="6"/>
  <c r="CP34" i="6"/>
  <c r="CX33" i="6"/>
  <c r="AL33" i="6"/>
  <c r="CR32" i="6"/>
  <c r="AF32" i="6"/>
  <c r="CU28" i="6"/>
  <c r="AI28" i="6"/>
  <c r="CY27" i="6"/>
  <c r="AM27" i="6"/>
  <c r="CW26" i="6"/>
  <c r="CV25" i="6"/>
  <c r="AJ25" i="6"/>
  <c r="CX23" i="6"/>
  <c r="AL23" i="6"/>
  <c r="DI22" i="6"/>
  <c r="AW22" i="6"/>
  <c r="CT21" i="6"/>
  <c r="AH21" i="6"/>
  <c r="CV20" i="6"/>
  <c r="AJ20" i="6"/>
  <c r="L94" i="7" l="1"/>
  <c r="AL1" i="6"/>
  <c r="AL7" i="6" s="1"/>
  <c r="AE8" i="1" s="1"/>
  <c r="AE11" i="1" s="1"/>
  <c r="CP24" i="6"/>
  <c r="AD24" i="6"/>
  <c r="AD45" i="6" s="1"/>
  <c r="AD48" i="6" s="1"/>
  <c r="W17" i="1" s="1"/>
  <c r="W29" i="1" s="1"/>
  <c r="W33" i="1" s="1"/>
  <c r="AF43" i="6"/>
  <c r="CR43" i="6"/>
  <c r="CV42" i="6"/>
  <c r="CV39" i="6"/>
  <c r="AJ39" i="6"/>
  <c r="DE38" i="6"/>
  <c r="AS38" i="6"/>
  <c r="DC37" i="6"/>
  <c r="AQ37" i="6"/>
  <c r="DA36" i="6"/>
  <c r="AO36" i="6"/>
  <c r="CS35" i="6"/>
  <c r="AG35" i="6"/>
  <c r="CQ34" i="6"/>
  <c r="AE34" i="6"/>
  <c r="AM33" i="6"/>
  <c r="CY33" i="6"/>
  <c r="CS32" i="6"/>
  <c r="AG32" i="6"/>
  <c r="CV28" i="6"/>
  <c r="AJ28" i="6"/>
  <c r="CZ27" i="6"/>
  <c r="AN27" i="6"/>
  <c r="CX26" i="6"/>
  <c r="AL26" i="6"/>
  <c r="CW25" i="6"/>
  <c r="AK25" i="6"/>
  <c r="CY23" i="6"/>
  <c r="AM23" i="6"/>
  <c r="DJ22" i="6"/>
  <c r="AX22" i="6"/>
  <c r="CU21" i="6"/>
  <c r="AI21" i="6"/>
  <c r="CW20" i="6"/>
  <c r="AK20" i="6"/>
  <c r="M94" i="7" l="1"/>
  <c r="AM1" i="6"/>
  <c r="AM7" i="6" s="1"/>
  <c r="AF8" i="1" s="1"/>
  <c r="AF11" i="1" s="1"/>
  <c r="CQ24" i="6"/>
  <c r="CS43" i="6"/>
  <c r="AG43" i="6"/>
  <c r="CW42" i="6"/>
  <c r="AK42" i="6"/>
  <c r="CW39" i="6"/>
  <c r="AK39" i="6"/>
  <c r="DF38" i="6"/>
  <c r="AT38" i="6"/>
  <c r="DD37" i="6"/>
  <c r="AR37" i="6"/>
  <c r="DB36" i="6"/>
  <c r="AP36" i="6"/>
  <c r="CT35" i="6"/>
  <c r="AH35" i="6"/>
  <c r="CR34" i="6"/>
  <c r="AF34" i="6"/>
  <c r="CZ33" i="6"/>
  <c r="AN33" i="6"/>
  <c r="CT32" i="6"/>
  <c r="AH32" i="6"/>
  <c r="CW28" i="6"/>
  <c r="AK28" i="6"/>
  <c r="DA27" i="6"/>
  <c r="AO27" i="6"/>
  <c r="CY26" i="6"/>
  <c r="AM26" i="6"/>
  <c r="CX25" i="6"/>
  <c r="AL25" i="6"/>
  <c r="AN23" i="6"/>
  <c r="CZ23" i="6"/>
  <c r="AY22" i="6"/>
  <c r="DK22" i="6"/>
  <c r="CV21" i="6"/>
  <c r="AJ21" i="6"/>
  <c r="CX20" i="6"/>
  <c r="AL20" i="6"/>
  <c r="N94" i="7" l="1"/>
  <c r="AN1" i="6"/>
  <c r="AN7" i="6" s="1"/>
  <c r="AG8" i="1" s="1"/>
  <c r="AG11" i="1" s="1"/>
  <c r="CR24" i="6"/>
  <c r="AF24" i="6"/>
  <c r="CT43" i="6"/>
  <c r="AH43" i="6"/>
  <c r="CX42" i="6"/>
  <c r="AL42" i="6"/>
  <c r="CX39" i="6"/>
  <c r="AL39" i="6"/>
  <c r="AU38" i="6"/>
  <c r="DG38" i="6"/>
  <c r="AS37" i="6"/>
  <c r="DE37" i="6"/>
  <c r="DC36" i="6"/>
  <c r="AQ36" i="6"/>
  <c r="CU35" i="6"/>
  <c r="AI35" i="6"/>
  <c r="AG34" i="6"/>
  <c r="CS34" i="6"/>
  <c r="AO33" i="6"/>
  <c r="DA33" i="6"/>
  <c r="CU32" i="6"/>
  <c r="AI32" i="6"/>
  <c r="CX28" i="6"/>
  <c r="AL28" i="6"/>
  <c r="DB27" i="6"/>
  <c r="AP27" i="6"/>
  <c r="CZ26" i="6"/>
  <c r="AN26" i="6"/>
  <c r="AM25" i="6"/>
  <c r="CY25" i="6"/>
  <c r="AO23" i="6"/>
  <c r="DA23" i="6"/>
  <c r="DL22" i="6"/>
  <c r="AZ22" i="6"/>
  <c r="CW21" i="6"/>
  <c r="AK21" i="6"/>
  <c r="AM20" i="6"/>
  <c r="CY20" i="6"/>
  <c r="B97" i="7" l="1"/>
  <c r="AO1" i="6"/>
  <c r="AO7" i="6" s="1"/>
  <c r="AH8" i="1" s="1"/>
  <c r="AH11" i="1" s="1"/>
  <c r="CS24" i="6"/>
  <c r="AG24" i="6"/>
  <c r="CU43" i="6"/>
  <c r="AI43" i="6"/>
  <c r="CY42" i="6"/>
  <c r="AM42" i="6"/>
  <c r="CY39" i="6"/>
  <c r="AM39" i="6"/>
  <c r="DH38" i="6"/>
  <c r="AV38" i="6"/>
  <c r="DF37" i="6"/>
  <c r="AT37" i="6"/>
  <c r="DD36" i="6"/>
  <c r="AR36" i="6"/>
  <c r="CV35" i="6"/>
  <c r="AJ35" i="6"/>
  <c r="AH34" i="6"/>
  <c r="CT34" i="6"/>
  <c r="DB33" i="6"/>
  <c r="AP33" i="6"/>
  <c r="CV32" i="6"/>
  <c r="AJ32" i="6"/>
  <c r="AM28" i="6"/>
  <c r="CY28" i="6"/>
  <c r="DC27" i="6"/>
  <c r="AQ27" i="6"/>
  <c r="DA26" i="6"/>
  <c r="CZ25" i="6"/>
  <c r="AN25" i="6"/>
  <c r="DB23" i="6"/>
  <c r="AP23" i="6"/>
  <c r="DM22" i="6"/>
  <c r="BA22" i="6"/>
  <c r="CX21" i="6"/>
  <c r="AL21" i="6"/>
  <c r="CZ20" i="6"/>
  <c r="AN20" i="6"/>
  <c r="C97" i="7" l="1"/>
  <c r="AP1" i="6"/>
  <c r="AP7" i="6" s="1"/>
  <c r="AI8" i="1" s="1"/>
  <c r="AI11" i="1" s="1"/>
  <c r="AH24" i="6"/>
  <c r="AH45" i="6" s="1"/>
  <c r="CT24" i="6"/>
  <c r="AJ43" i="6"/>
  <c r="CV43" i="6"/>
  <c r="CZ42" i="6"/>
  <c r="CZ39" i="6"/>
  <c r="AN39" i="6"/>
  <c r="DI38" i="6"/>
  <c r="AW38" i="6"/>
  <c r="DG37" i="6"/>
  <c r="AU37" i="6"/>
  <c r="DE36" i="6"/>
  <c r="AS36" i="6"/>
  <c r="CW35" i="6"/>
  <c r="AK35" i="6"/>
  <c r="CU34" i="6"/>
  <c r="AI34" i="6"/>
  <c r="DC33" i="6"/>
  <c r="AQ33" i="6"/>
  <c r="CW32" i="6"/>
  <c r="AK32" i="6"/>
  <c r="AN28" i="6"/>
  <c r="CZ28" i="6"/>
  <c r="DD27" i="6"/>
  <c r="AR27" i="6"/>
  <c r="DB26" i="6"/>
  <c r="AP26" i="6"/>
  <c r="DA25" i="6"/>
  <c r="AO25" i="6"/>
  <c r="DC23" i="6"/>
  <c r="AQ23" i="6"/>
  <c r="DN22" i="6"/>
  <c r="BB22" i="6"/>
  <c r="AM21" i="6"/>
  <c r="CY21" i="6"/>
  <c r="DA20" i="6"/>
  <c r="AO20" i="6"/>
  <c r="D97" i="7" l="1"/>
  <c r="AQ1" i="6"/>
  <c r="AQ7" i="6" s="1"/>
  <c r="AJ8" i="1" s="1"/>
  <c r="AJ11" i="1" s="1"/>
  <c r="AH48" i="6"/>
  <c r="AA17" i="1" s="1"/>
  <c r="AA29" i="1" s="1"/>
  <c r="AA33" i="1" s="1"/>
  <c r="CU24" i="6"/>
  <c r="CW43" i="6"/>
  <c r="AK43" i="6"/>
  <c r="DA42" i="6"/>
  <c r="AO42" i="6"/>
  <c r="DA39" i="6"/>
  <c r="AO39" i="6"/>
  <c r="DJ38" i="6"/>
  <c r="AX38" i="6"/>
  <c r="DH37" i="6"/>
  <c r="AV37" i="6"/>
  <c r="DF36" i="6"/>
  <c r="AT36" i="6"/>
  <c r="CX35" i="6"/>
  <c r="AL35" i="6"/>
  <c r="CV34" i="6"/>
  <c r="AJ34" i="6"/>
  <c r="DD33" i="6"/>
  <c r="AR33" i="6"/>
  <c r="CX32" i="6"/>
  <c r="AL32" i="6"/>
  <c r="DA28" i="6"/>
  <c r="AO28" i="6"/>
  <c r="DE27" i="6"/>
  <c r="AS27" i="6"/>
  <c r="DC26" i="6"/>
  <c r="AQ26" i="6"/>
  <c r="DB25" i="6"/>
  <c r="AP25" i="6"/>
  <c r="DD23" i="6"/>
  <c r="AR23" i="6"/>
  <c r="DO22" i="6"/>
  <c r="BC22" i="6"/>
  <c r="CZ21" i="6"/>
  <c r="AN21" i="6"/>
  <c r="DB20" i="6"/>
  <c r="AP20" i="6"/>
  <c r="E97" i="7" l="1"/>
  <c r="AR1" i="6"/>
  <c r="AR7" i="6" s="1"/>
  <c r="AK8" i="1" s="1"/>
  <c r="AK11" i="1" s="1"/>
  <c r="AJ24" i="6"/>
  <c r="CV24" i="6"/>
  <c r="CX43" i="6"/>
  <c r="AL43" i="6"/>
  <c r="DB42" i="6"/>
  <c r="AP42" i="6"/>
  <c r="DB39" i="6"/>
  <c r="AP39" i="6"/>
  <c r="DK38" i="6"/>
  <c r="AY38" i="6"/>
  <c r="AW37" i="6"/>
  <c r="DI37" i="6"/>
  <c r="AU36" i="6"/>
  <c r="DG36" i="6"/>
  <c r="CY35" i="6"/>
  <c r="AM35" i="6"/>
  <c r="CW34" i="6"/>
  <c r="AK34" i="6"/>
  <c r="DE33" i="6"/>
  <c r="AS33" i="6"/>
  <c r="AM32" i="6"/>
  <c r="CY32" i="6"/>
  <c r="DB28" i="6"/>
  <c r="AP28" i="6"/>
  <c r="DF27" i="6"/>
  <c r="AT27" i="6"/>
  <c r="DD26" i="6"/>
  <c r="AR26" i="6"/>
  <c r="DC25" i="6"/>
  <c r="AQ25" i="6"/>
  <c r="AS23" i="6"/>
  <c r="DE23" i="6"/>
  <c r="DP22" i="6"/>
  <c r="BD22" i="6"/>
  <c r="DA21" i="6"/>
  <c r="AO21" i="6"/>
  <c r="DC20" i="6"/>
  <c r="AQ20" i="6"/>
  <c r="F97" i="7" l="1"/>
  <c r="AS1" i="6"/>
  <c r="AS7" i="6" s="1"/>
  <c r="AL8" i="1" s="1"/>
  <c r="AL11" i="1" s="1"/>
  <c r="CW24" i="6"/>
  <c r="AK24" i="6"/>
  <c r="CY43" i="6"/>
  <c r="AM43" i="6"/>
  <c r="DC42" i="6"/>
  <c r="AQ42" i="6"/>
  <c r="DC39" i="6"/>
  <c r="AQ39" i="6"/>
  <c r="DL38" i="6"/>
  <c r="AZ38" i="6"/>
  <c r="DJ37" i="6"/>
  <c r="AX37" i="6"/>
  <c r="DH36" i="6"/>
  <c r="AV36" i="6"/>
  <c r="CZ35" i="6"/>
  <c r="AN35" i="6"/>
  <c r="CX34" i="6"/>
  <c r="AL34" i="6"/>
  <c r="DF33" i="6"/>
  <c r="AT33" i="6"/>
  <c r="CZ32" i="6"/>
  <c r="AN32" i="6"/>
  <c r="DC28" i="6"/>
  <c r="AQ28" i="6"/>
  <c r="DG27" i="6"/>
  <c r="AU27" i="6"/>
  <c r="DE26" i="6"/>
  <c r="AR25" i="6"/>
  <c r="DD25" i="6"/>
  <c r="DF23" i="6"/>
  <c r="AT23" i="6"/>
  <c r="DQ22" i="6"/>
  <c r="BE22" i="6"/>
  <c r="DB21" i="6"/>
  <c r="AP21" i="6"/>
  <c r="DD20" i="6"/>
  <c r="AR20" i="6"/>
  <c r="G97" i="7" l="1"/>
  <c r="AT1" i="6"/>
  <c r="AT7" i="6" s="1"/>
  <c r="AM8" i="1" s="1"/>
  <c r="AM11" i="1" s="1"/>
  <c r="CX24" i="6"/>
  <c r="AL24" i="6"/>
  <c r="CZ43" i="6"/>
  <c r="AN43" i="6"/>
  <c r="DD42" i="6"/>
  <c r="DD39" i="6"/>
  <c r="AR39" i="6"/>
  <c r="DM38" i="6"/>
  <c r="BA38" i="6"/>
  <c r="DK37" i="6"/>
  <c r="AY37" i="6"/>
  <c r="DI36" i="6"/>
  <c r="AW36" i="6"/>
  <c r="DA35" i="6"/>
  <c r="AO35" i="6"/>
  <c r="CY34" i="6"/>
  <c r="AM34" i="6"/>
  <c r="DG33" i="6"/>
  <c r="AU33" i="6"/>
  <c r="DA32" i="6"/>
  <c r="AO32" i="6"/>
  <c r="DD28" i="6"/>
  <c r="AR28" i="6"/>
  <c r="DH27" i="6"/>
  <c r="AV27" i="6"/>
  <c r="DF26" i="6"/>
  <c r="AT26" i="6"/>
  <c r="DE25" i="6"/>
  <c r="AS25" i="6"/>
  <c r="DG23" i="6"/>
  <c r="AU23" i="6"/>
  <c r="DR22" i="6"/>
  <c r="BF22" i="6"/>
  <c r="DC21" i="6"/>
  <c r="AQ21" i="6"/>
  <c r="DE20" i="6"/>
  <c r="AS20" i="6"/>
  <c r="H97" i="7" l="1"/>
  <c r="AU1" i="6"/>
  <c r="AU7" i="6" s="1"/>
  <c r="AN8" i="1" s="1"/>
  <c r="AN11" i="1" s="1"/>
  <c r="CY24" i="6"/>
  <c r="DA43" i="6"/>
  <c r="AO43" i="6"/>
  <c r="DE42" i="6"/>
  <c r="AS42" i="6"/>
  <c r="DE39" i="6"/>
  <c r="AS39" i="6"/>
  <c r="DN38" i="6"/>
  <c r="BB38" i="6"/>
  <c r="DL37" i="6"/>
  <c r="AZ37" i="6"/>
  <c r="DJ36" i="6"/>
  <c r="AX36" i="6"/>
  <c r="DB35" i="6"/>
  <c r="AP35" i="6"/>
  <c r="CZ34" i="6"/>
  <c r="AN34" i="6"/>
  <c r="DH33" i="6"/>
  <c r="AV33" i="6"/>
  <c r="DB32" i="6"/>
  <c r="AP32" i="6"/>
  <c r="DE28" i="6"/>
  <c r="AS28" i="6"/>
  <c r="DI27" i="6"/>
  <c r="AW27" i="6"/>
  <c r="DG26" i="6"/>
  <c r="AU26" i="6"/>
  <c r="DF25" i="6"/>
  <c r="AT25" i="6"/>
  <c r="DH23" i="6"/>
  <c r="AV23" i="6"/>
  <c r="BG22" i="6"/>
  <c r="DS22" i="6"/>
  <c r="DD21" i="6"/>
  <c r="AR21" i="6"/>
  <c r="DF20" i="6"/>
  <c r="AT20" i="6"/>
  <c r="I97" i="7" l="1"/>
  <c r="AV1" i="6"/>
  <c r="AV7" i="6" s="1"/>
  <c r="AO8" i="1" s="1"/>
  <c r="AO11" i="1" s="1"/>
  <c r="CZ24" i="6"/>
  <c r="AN24" i="6"/>
  <c r="DB43" i="6"/>
  <c r="AP43" i="6"/>
  <c r="DF42" i="6"/>
  <c r="AT42" i="6"/>
  <c r="DF39" i="6"/>
  <c r="AT39" i="6"/>
  <c r="DO38" i="6"/>
  <c r="BC38" i="6"/>
  <c r="BA37" i="6"/>
  <c r="DM37" i="6"/>
  <c r="DK36" i="6"/>
  <c r="AY36" i="6"/>
  <c r="AQ35" i="6"/>
  <c r="DC35" i="6"/>
  <c r="DA34" i="6"/>
  <c r="AO34" i="6"/>
  <c r="AW33" i="6"/>
  <c r="DI33" i="6"/>
  <c r="DC32" i="6"/>
  <c r="AQ32" i="6"/>
  <c r="DF28" i="6"/>
  <c r="AT28" i="6"/>
  <c r="DJ27" i="6"/>
  <c r="AX27" i="6"/>
  <c r="AV26" i="6"/>
  <c r="DH26" i="6"/>
  <c r="AU25" i="6"/>
  <c r="DG25" i="6"/>
  <c r="AW23" i="6"/>
  <c r="DI23" i="6"/>
  <c r="DT22" i="6"/>
  <c r="BH22" i="6"/>
  <c r="DE21" i="6"/>
  <c r="AS21" i="6"/>
  <c r="AU20" i="6"/>
  <c r="DG20" i="6"/>
  <c r="J97" i="7" l="1"/>
  <c r="AW1" i="6"/>
  <c r="AW7" i="6" s="1"/>
  <c r="AP8" i="1" s="1"/>
  <c r="AP11" i="1" s="1"/>
  <c r="DA24" i="6"/>
  <c r="AO24" i="6"/>
  <c r="DC43" i="6"/>
  <c r="AQ43" i="6"/>
  <c r="DG42" i="6"/>
  <c r="AU42" i="6"/>
  <c r="DG39" i="6"/>
  <c r="AU39" i="6"/>
  <c r="DP38" i="6"/>
  <c r="BD38" i="6"/>
  <c r="DN37" i="6"/>
  <c r="BB37" i="6"/>
  <c r="DL36" i="6"/>
  <c r="AZ36" i="6"/>
  <c r="DD35" i="6"/>
  <c r="AR35" i="6"/>
  <c r="DB34" i="6"/>
  <c r="AP34" i="6"/>
  <c r="DJ33" i="6"/>
  <c r="AX33" i="6"/>
  <c r="DD32" i="6"/>
  <c r="AR32" i="6"/>
  <c r="AU28" i="6"/>
  <c r="DG28" i="6"/>
  <c r="DK27" i="6"/>
  <c r="AY27" i="6"/>
  <c r="DI26" i="6"/>
  <c r="DH25" i="6"/>
  <c r="AV25" i="6"/>
  <c r="DJ23" i="6"/>
  <c r="AX23" i="6"/>
  <c r="DU22" i="6"/>
  <c r="BI22" i="6"/>
  <c r="DF21" i="6"/>
  <c r="AT21" i="6"/>
  <c r="DH20" i="6"/>
  <c r="AV20" i="6"/>
  <c r="K97" i="7" l="1"/>
  <c r="AX1" i="6"/>
  <c r="AX7" i="6" s="1"/>
  <c r="AQ8" i="1" s="1"/>
  <c r="AQ11" i="1" s="1"/>
  <c r="AP24" i="6"/>
  <c r="AP45" i="6" s="1"/>
  <c r="AP48" i="6" s="1"/>
  <c r="AI17" i="1" s="1"/>
  <c r="AI29" i="1" s="1"/>
  <c r="AI33" i="1" s="1"/>
  <c r="DB24" i="6"/>
  <c r="AR43" i="6"/>
  <c r="DD43" i="6"/>
  <c r="DH42" i="6"/>
  <c r="DH39" i="6"/>
  <c r="AV39" i="6"/>
  <c r="DQ38" i="6"/>
  <c r="BE38" i="6"/>
  <c r="DO37" i="6"/>
  <c r="BC37" i="6"/>
  <c r="DM36" i="6"/>
  <c r="BA36" i="6"/>
  <c r="DE35" i="6"/>
  <c r="AS35" i="6"/>
  <c r="DC34" i="6"/>
  <c r="AQ34" i="6"/>
  <c r="DK33" i="6"/>
  <c r="AY33" i="6"/>
  <c r="DE32" i="6"/>
  <c r="AS32" i="6"/>
  <c r="AV28" i="6"/>
  <c r="DH28" i="6"/>
  <c r="DL27" i="6"/>
  <c r="AZ27" i="6"/>
  <c r="DJ26" i="6"/>
  <c r="AX26" i="6"/>
  <c r="DI25" i="6"/>
  <c r="AW25" i="6"/>
  <c r="AY23" i="6"/>
  <c r="DK23" i="6"/>
  <c r="DV22" i="6"/>
  <c r="BJ22" i="6"/>
  <c r="AU21" i="6"/>
  <c r="DG21" i="6"/>
  <c r="DI20" i="6"/>
  <c r="AW20" i="6"/>
  <c r="AY1" i="6" l="1"/>
  <c r="AY7" i="6" s="1"/>
  <c r="AR8" i="1" s="1"/>
  <c r="AR11" i="1" s="1"/>
  <c r="L97" i="7"/>
  <c r="DC24" i="6"/>
  <c r="DE43" i="6"/>
  <c r="AS43" i="6"/>
  <c r="DI42" i="6"/>
  <c r="AW42" i="6"/>
  <c r="DI39" i="6"/>
  <c r="AW39" i="6"/>
  <c r="DR38" i="6"/>
  <c r="BF38" i="6"/>
  <c r="DP37" i="6"/>
  <c r="BD37" i="6"/>
  <c r="DN36" i="6"/>
  <c r="BB36" i="6"/>
  <c r="DF35" i="6"/>
  <c r="AT35" i="6"/>
  <c r="DD34" i="6"/>
  <c r="AR34" i="6"/>
  <c r="DL33" i="6"/>
  <c r="AZ33" i="6"/>
  <c r="DF32" i="6"/>
  <c r="AT32" i="6"/>
  <c r="DI28" i="6"/>
  <c r="AW28" i="6"/>
  <c r="DM27" i="6"/>
  <c r="BA27" i="6"/>
  <c r="AY26" i="6"/>
  <c r="DK26" i="6"/>
  <c r="DJ25" i="6"/>
  <c r="AX25" i="6"/>
  <c r="DL23" i="6"/>
  <c r="AZ23" i="6"/>
  <c r="DW22" i="6"/>
  <c r="BK22" i="6"/>
  <c r="DH21" i="6"/>
  <c r="AV21" i="6"/>
  <c r="DJ20" i="6"/>
  <c r="AX20" i="6"/>
  <c r="M97" i="7" l="1"/>
  <c r="AZ1" i="6"/>
  <c r="AZ7" i="6" s="1"/>
  <c r="AS8" i="1" s="1"/>
  <c r="AS11" i="1" s="1"/>
  <c r="AR24" i="6"/>
  <c r="DD24" i="6"/>
  <c r="DF43" i="6"/>
  <c r="AT43" i="6"/>
  <c r="DJ42" i="6"/>
  <c r="AX42" i="6"/>
  <c r="DJ39" i="6"/>
  <c r="AX39" i="6"/>
  <c r="DS38" i="6"/>
  <c r="BG38" i="6"/>
  <c r="BE37" i="6"/>
  <c r="DQ37" i="6"/>
  <c r="BC36" i="6"/>
  <c r="DO36" i="6"/>
  <c r="DG35" i="6"/>
  <c r="AU35" i="6"/>
  <c r="DE34" i="6"/>
  <c r="AS34" i="6"/>
  <c r="DM33" i="6"/>
  <c r="BA33" i="6"/>
  <c r="DG32" i="6"/>
  <c r="AU32" i="6"/>
  <c r="DJ28" i="6"/>
  <c r="AX28" i="6"/>
  <c r="DN27" i="6"/>
  <c r="BB27" i="6"/>
  <c r="DL26" i="6"/>
  <c r="AZ26" i="6"/>
  <c r="DK25" i="6"/>
  <c r="AY25" i="6"/>
  <c r="BA23" i="6"/>
  <c r="DM23" i="6"/>
  <c r="DX22" i="6"/>
  <c r="BL22" i="6"/>
  <c r="DI21" i="6"/>
  <c r="AW21" i="6"/>
  <c r="DK20" i="6"/>
  <c r="AY20" i="6"/>
  <c r="BA1" i="6" l="1"/>
  <c r="BA7" i="6" s="1"/>
  <c r="AT8" i="1" s="1"/>
  <c r="AT11" i="1" s="1"/>
  <c r="N97" i="7"/>
  <c r="AS24" i="6"/>
  <c r="DE24" i="6"/>
  <c r="AU43" i="6"/>
  <c r="DG43" i="6"/>
  <c r="DK42" i="6"/>
  <c r="AY42" i="6"/>
  <c r="DK39" i="6"/>
  <c r="AY39" i="6"/>
  <c r="DT38" i="6"/>
  <c r="BH38" i="6"/>
  <c r="DR37" i="6"/>
  <c r="BF37" i="6"/>
  <c r="DP36" i="6"/>
  <c r="BD36" i="6"/>
  <c r="DH35" i="6"/>
  <c r="AV35" i="6"/>
  <c r="AT34" i="6"/>
  <c r="DF34" i="6"/>
  <c r="DN33" i="6"/>
  <c r="BB33" i="6"/>
  <c r="DH32" i="6"/>
  <c r="AV32" i="6"/>
  <c r="AY28" i="6"/>
  <c r="DK28" i="6"/>
  <c r="DO27" i="6"/>
  <c r="BC27" i="6"/>
  <c r="DM26" i="6"/>
  <c r="DL25" i="6"/>
  <c r="AZ25" i="6"/>
  <c r="DN23" i="6"/>
  <c r="BB23" i="6"/>
  <c r="DY22" i="6"/>
  <c r="BM22" i="6"/>
  <c r="DJ21" i="6"/>
  <c r="AX21" i="6"/>
  <c r="DL20" i="6"/>
  <c r="AZ20" i="6"/>
  <c r="BB1" i="6" l="1"/>
  <c r="BB7" i="6" s="1"/>
  <c r="AU8" i="1" s="1"/>
  <c r="AU11" i="1" s="1"/>
  <c r="B100" i="7"/>
  <c r="DF24" i="6"/>
  <c r="AT24" i="6"/>
  <c r="AT45" i="6" s="1"/>
  <c r="AT48" i="6" s="1"/>
  <c r="AM17" i="1" s="1"/>
  <c r="AM29" i="1" s="1"/>
  <c r="AM33" i="1" s="1"/>
  <c r="AV43" i="6"/>
  <c r="DH43" i="6"/>
  <c r="DL42" i="6"/>
  <c r="DL39" i="6"/>
  <c r="AZ39" i="6"/>
  <c r="DU38" i="6"/>
  <c r="BI38" i="6"/>
  <c r="DS37" i="6"/>
  <c r="BG37" i="6"/>
  <c r="DQ36" i="6"/>
  <c r="BE36" i="6"/>
  <c r="DI35" i="6"/>
  <c r="AW35" i="6"/>
  <c r="DG34" i="6"/>
  <c r="AU34" i="6"/>
  <c r="DO33" i="6"/>
  <c r="BC33" i="6"/>
  <c r="DI32" i="6"/>
  <c r="AW32" i="6"/>
  <c r="DL28" i="6"/>
  <c r="AZ28" i="6"/>
  <c r="DP27" i="6"/>
  <c r="BD27" i="6"/>
  <c r="DN26" i="6"/>
  <c r="BB26" i="6"/>
  <c r="DM25" i="6"/>
  <c r="BA25" i="6"/>
  <c r="BC23" i="6"/>
  <c r="DO23" i="6"/>
  <c r="DZ22" i="6"/>
  <c r="BO22" i="6" s="1"/>
  <c r="BN22" i="6"/>
  <c r="DK21" i="6"/>
  <c r="AY21" i="6"/>
  <c r="DM20" i="6"/>
  <c r="BA20" i="6"/>
  <c r="C100" i="7" l="1"/>
  <c r="BC1" i="6"/>
  <c r="BC7" i="6" s="1"/>
  <c r="AV8" i="1" s="1"/>
  <c r="AV11" i="1" s="1"/>
  <c r="DG24" i="6"/>
  <c r="DI43" i="6"/>
  <c r="AW43" i="6"/>
  <c r="DM42" i="6"/>
  <c r="BA42" i="6"/>
  <c r="DM39" i="6"/>
  <c r="BA39" i="6"/>
  <c r="DV38" i="6"/>
  <c r="BJ38" i="6"/>
  <c r="DT37" i="6"/>
  <c r="BH37" i="6"/>
  <c r="DR36" i="6"/>
  <c r="BF36" i="6"/>
  <c r="DJ35" i="6"/>
  <c r="AX35" i="6"/>
  <c r="DH34" i="6"/>
  <c r="AV34" i="6"/>
  <c r="DP33" i="6"/>
  <c r="BD33" i="6"/>
  <c r="DJ32" i="6"/>
  <c r="AX32" i="6"/>
  <c r="DM28" i="6"/>
  <c r="BA28" i="6"/>
  <c r="DQ27" i="6"/>
  <c r="BE27" i="6"/>
  <c r="DO26" i="6"/>
  <c r="BC26" i="6"/>
  <c r="DN25" i="6"/>
  <c r="BB25" i="6"/>
  <c r="BD23" i="6"/>
  <c r="DP23" i="6"/>
  <c r="DL21" i="6"/>
  <c r="AZ21" i="6"/>
  <c r="DN20" i="6"/>
  <c r="BB20" i="6"/>
  <c r="D100" i="7" l="1"/>
  <c r="BD1" i="6"/>
  <c r="BD7" i="6" s="1"/>
  <c r="AW8" i="1" s="1"/>
  <c r="AW11" i="1" s="1"/>
  <c r="DH24" i="6"/>
  <c r="AV24" i="6"/>
  <c r="DJ43" i="6"/>
  <c r="AX43" i="6"/>
  <c r="DN42" i="6"/>
  <c r="BB42" i="6"/>
  <c r="DN39" i="6"/>
  <c r="BB39" i="6"/>
  <c r="BK38" i="6"/>
  <c r="DW38" i="6"/>
  <c r="BI37" i="6"/>
  <c r="DU37" i="6"/>
  <c r="DS36" i="6"/>
  <c r="BG36" i="6"/>
  <c r="DK35" i="6"/>
  <c r="AY35" i="6"/>
  <c r="DI34" i="6"/>
  <c r="AW34" i="6"/>
  <c r="DQ33" i="6"/>
  <c r="BE33" i="6"/>
  <c r="DK32" i="6"/>
  <c r="AY32" i="6"/>
  <c r="DN28" i="6"/>
  <c r="BB28" i="6"/>
  <c r="DR27" i="6"/>
  <c r="BF27" i="6"/>
  <c r="DP26" i="6"/>
  <c r="BD26" i="6"/>
  <c r="BC25" i="6"/>
  <c r="DO25" i="6"/>
  <c r="BE23" i="6"/>
  <c r="DQ23" i="6"/>
  <c r="DM21" i="6"/>
  <c r="BA21" i="6"/>
  <c r="BC20" i="6"/>
  <c r="DO20" i="6"/>
  <c r="E100" i="7" l="1"/>
  <c r="BE1" i="6"/>
  <c r="BE7" i="6" s="1"/>
  <c r="AX8" i="1" s="1"/>
  <c r="AX11" i="1" s="1"/>
  <c r="DI24" i="6"/>
  <c r="AW24" i="6"/>
  <c r="DK43" i="6"/>
  <c r="AY43" i="6"/>
  <c r="DO42" i="6"/>
  <c r="BC42" i="6"/>
  <c r="DO39" i="6"/>
  <c r="BC39" i="6"/>
  <c r="DX38" i="6"/>
  <c r="BL38" i="6"/>
  <c r="DV37" i="6"/>
  <c r="BJ37" i="6"/>
  <c r="DT36" i="6"/>
  <c r="BH36" i="6"/>
  <c r="DL35" i="6"/>
  <c r="AZ35" i="6"/>
  <c r="DJ34" i="6"/>
  <c r="AX34" i="6"/>
  <c r="DR33" i="6"/>
  <c r="BF33" i="6"/>
  <c r="DL32" i="6"/>
  <c r="AZ32" i="6"/>
  <c r="DO28" i="6"/>
  <c r="BC28" i="6"/>
  <c r="DS27" i="6"/>
  <c r="BG27" i="6"/>
  <c r="DQ26" i="6"/>
  <c r="DP25" i="6"/>
  <c r="BD25" i="6"/>
  <c r="DR23" i="6"/>
  <c r="BF23" i="6"/>
  <c r="DN21" i="6"/>
  <c r="BB21" i="6"/>
  <c r="DP20" i="6"/>
  <c r="BD20" i="6"/>
  <c r="F100" i="7" l="1"/>
  <c r="BF1" i="6"/>
  <c r="BF7" i="6" s="1"/>
  <c r="AY8" i="1" s="1"/>
  <c r="AY11" i="1" s="1"/>
  <c r="AX24" i="6"/>
  <c r="AX45" i="6" s="1"/>
  <c r="AX48" i="6" s="1"/>
  <c r="AQ17" i="1" s="1"/>
  <c r="AQ29" i="1" s="1"/>
  <c r="AQ33" i="1" s="1"/>
  <c r="DJ24" i="6"/>
  <c r="AZ43" i="6"/>
  <c r="DL43" i="6"/>
  <c r="DP42" i="6"/>
  <c r="DP39" i="6"/>
  <c r="BD39" i="6"/>
  <c r="DY38" i="6"/>
  <c r="BM38" i="6"/>
  <c r="DW37" i="6"/>
  <c r="BK37" i="6"/>
  <c r="DU36" i="6"/>
  <c r="BI36" i="6"/>
  <c r="DM35" i="6"/>
  <c r="BA35" i="6"/>
  <c r="DK34" i="6"/>
  <c r="AY34" i="6"/>
  <c r="DS33" i="6"/>
  <c r="BG33" i="6"/>
  <c r="DM32" i="6"/>
  <c r="BA32" i="6"/>
  <c r="BD28" i="6"/>
  <c r="DP28" i="6"/>
  <c r="DT27" i="6"/>
  <c r="BH27" i="6"/>
  <c r="DR26" i="6"/>
  <c r="BF26" i="6"/>
  <c r="DQ25" i="6"/>
  <c r="BE25" i="6"/>
  <c r="DS23" i="6"/>
  <c r="BG23" i="6"/>
  <c r="DO21" i="6"/>
  <c r="BC21" i="6"/>
  <c r="DQ20" i="6"/>
  <c r="BE20" i="6"/>
  <c r="G100" i="7" l="1"/>
  <c r="BG1" i="6"/>
  <c r="BG7" i="6" s="1"/>
  <c r="AZ8" i="1" s="1"/>
  <c r="AZ11" i="1" s="1"/>
  <c r="DK24" i="6"/>
  <c r="DM43" i="6"/>
  <c r="BA43" i="6"/>
  <c r="DQ42" i="6"/>
  <c r="BE42" i="6"/>
  <c r="DQ39" i="6"/>
  <c r="BE39" i="6"/>
  <c r="DZ38" i="6"/>
  <c r="BO38" i="6" s="1"/>
  <c r="BN38" i="6"/>
  <c r="DX37" i="6"/>
  <c r="BL37" i="6"/>
  <c r="DV36" i="6"/>
  <c r="BJ36" i="6"/>
  <c r="DN35" i="6"/>
  <c r="BB35" i="6"/>
  <c r="DL34" i="6"/>
  <c r="AZ34" i="6"/>
  <c r="DT33" i="6"/>
  <c r="BH33" i="6"/>
  <c r="DN32" i="6"/>
  <c r="BB32" i="6"/>
  <c r="DQ28" i="6"/>
  <c r="BE28" i="6"/>
  <c r="DU27" i="6"/>
  <c r="BI27" i="6"/>
  <c r="DS26" i="6"/>
  <c r="BG26" i="6"/>
  <c r="DR25" i="6"/>
  <c r="BF25" i="6"/>
  <c r="DT23" i="6"/>
  <c r="BH23" i="6"/>
  <c r="DP21" i="6"/>
  <c r="BD21" i="6"/>
  <c r="DR20" i="6"/>
  <c r="BF20" i="6"/>
  <c r="H100" i="7" l="1"/>
  <c r="BH1" i="6"/>
  <c r="BH7" i="6" s="1"/>
  <c r="BA8" i="1" s="1"/>
  <c r="BA11" i="1" s="1"/>
  <c r="DL24" i="6"/>
  <c r="AZ24" i="6"/>
  <c r="DN43" i="6"/>
  <c r="BB43" i="6"/>
  <c r="DR42" i="6"/>
  <c r="BF42" i="6"/>
  <c r="DR39" i="6"/>
  <c r="BF39" i="6"/>
  <c r="BM37" i="6"/>
  <c r="DY37" i="6"/>
  <c r="BK36" i="6"/>
  <c r="DW36" i="6"/>
  <c r="BC35" i="6"/>
  <c r="DO35" i="6"/>
  <c r="DM34" i="6"/>
  <c r="BA34" i="6"/>
  <c r="DU33" i="6"/>
  <c r="BI33" i="6"/>
  <c r="DO32" i="6"/>
  <c r="BC32" i="6"/>
  <c r="DR28" i="6"/>
  <c r="BF28" i="6"/>
  <c r="DV27" i="6"/>
  <c r="BJ27" i="6"/>
  <c r="DT26" i="6"/>
  <c r="BH26" i="6"/>
  <c r="BG25" i="6"/>
  <c r="DS25" i="6"/>
  <c r="BI23" i="6"/>
  <c r="DU23" i="6"/>
  <c r="DQ21" i="6"/>
  <c r="BE21" i="6"/>
  <c r="DS20" i="6"/>
  <c r="BG20" i="6"/>
  <c r="I100" i="7" l="1"/>
  <c r="BI1" i="6"/>
  <c r="BI7" i="6" s="1"/>
  <c r="BB8" i="1" s="1"/>
  <c r="BB11" i="1" s="1"/>
  <c r="DM24" i="6"/>
  <c r="BA24" i="6"/>
  <c r="BC43" i="6"/>
  <c r="DO43" i="6"/>
  <c r="DS42" i="6"/>
  <c r="BG42" i="6"/>
  <c r="DS39" i="6"/>
  <c r="BG39" i="6"/>
  <c r="DZ37" i="6"/>
  <c r="BO37" i="6" s="1"/>
  <c r="BN37" i="6"/>
  <c r="DX36" i="6"/>
  <c r="BL36" i="6"/>
  <c r="DP35" i="6"/>
  <c r="BD35" i="6"/>
  <c r="BB34" i="6"/>
  <c r="DN34" i="6"/>
  <c r="DV33" i="6"/>
  <c r="BJ33" i="6"/>
  <c r="DP32" i="6"/>
  <c r="BD32" i="6"/>
  <c r="BG28" i="6"/>
  <c r="DS28" i="6"/>
  <c r="DW27" i="6"/>
  <c r="BK27" i="6"/>
  <c r="DU26" i="6"/>
  <c r="DT25" i="6"/>
  <c r="BH25" i="6"/>
  <c r="DV23" i="6"/>
  <c r="BJ23" i="6"/>
  <c r="DR21" i="6"/>
  <c r="BF21" i="6"/>
  <c r="DT20" i="6"/>
  <c r="BH20" i="6"/>
  <c r="J100" i="7" l="1"/>
  <c r="BJ1" i="6"/>
  <c r="BJ7" i="6" s="1"/>
  <c r="BC8" i="1" s="1"/>
  <c r="BC11" i="1" s="1"/>
  <c r="DN24" i="6"/>
  <c r="BB24" i="6"/>
  <c r="BB45" i="6" s="1"/>
  <c r="BB48" i="6" s="1"/>
  <c r="AU17" i="1" s="1"/>
  <c r="AU29" i="1" s="1"/>
  <c r="AU33" i="1" s="1"/>
  <c r="BD43" i="6"/>
  <c r="DP43" i="6"/>
  <c r="DT42" i="6"/>
  <c r="DT39" i="6"/>
  <c r="BH39" i="6"/>
  <c r="DY36" i="6"/>
  <c r="BM36" i="6"/>
  <c r="DQ35" i="6"/>
  <c r="BE35" i="6"/>
  <c r="DO34" i="6"/>
  <c r="BC34" i="6"/>
  <c r="BK33" i="6"/>
  <c r="DW33" i="6"/>
  <c r="DQ32" i="6"/>
  <c r="BE32" i="6"/>
  <c r="DT28" i="6"/>
  <c r="BH28" i="6"/>
  <c r="DX27" i="6"/>
  <c r="BL27" i="6"/>
  <c r="DV26" i="6"/>
  <c r="BJ26" i="6"/>
  <c r="DU25" i="6"/>
  <c r="BI25" i="6"/>
  <c r="BK23" i="6"/>
  <c r="DW23" i="6"/>
  <c r="DS21" i="6"/>
  <c r="BG21" i="6"/>
  <c r="DU20" i="6"/>
  <c r="BI20" i="6"/>
  <c r="K100" i="7" l="1"/>
  <c r="BK1" i="6"/>
  <c r="BK7" i="6" s="1"/>
  <c r="BD8" i="1" s="1"/>
  <c r="BD11" i="1" s="1"/>
  <c r="DO24" i="6"/>
  <c r="DQ43" i="6"/>
  <c r="BE43" i="6"/>
  <c r="DU42" i="6"/>
  <c r="BI42" i="6"/>
  <c r="DU39" i="6"/>
  <c r="BI39" i="6"/>
  <c r="DZ36" i="6"/>
  <c r="BO36" i="6" s="1"/>
  <c r="BN36" i="6"/>
  <c r="DR35" i="6"/>
  <c r="BF35" i="6"/>
  <c r="DP34" i="6"/>
  <c r="BD34" i="6"/>
  <c r="DX33" i="6"/>
  <c r="BL33" i="6"/>
  <c r="DR32" i="6"/>
  <c r="BF32" i="6"/>
  <c r="DU28" i="6"/>
  <c r="BI28" i="6"/>
  <c r="DY27" i="6"/>
  <c r="BM27" i="6"/>
  <c r="BK26" i="6"/>
  <c r="DW26" i="6"/>
  <c r="DV25" i="6"/>
  <c r="BJ25" i="6"/>
  <c r="DX23" i="6"/>
  <c r="BL23" i="6"/>
  <c r="DT21" i="6"/>
  <c r="BH21" i="6"/>
  <c r="DV20" i="6"/>
  <c r="BJ20" i="6"/>
  <c r="L100" i="7" l="1"/>
  <c r="BL1" i="6"/>
  <c r="BL7" i="6" s="1"/>
  <c r="BE8" i="1" s="1"/>
  <c r="BE11" i="1" s="1"/>
  <c r="DP24" i="6"/>
  <c r="BD24" i="6"/>
  <c r="DR43" i="6"/>
  <c r="BF43" i="6"/>
  <c r="DV42" i="6"/>
  <c r="BJ42" i="6"/>
  <c r="DV39" i="6"/>
  <c r="BJ39" i="6"/>
  <c r="DS35" i="6"/>
  <c r="BG35" i="6"/>
  <c r="DQ34" i="6"/>
  <c r="BE34" i="6"/>
  <c r="BM33" i="6"/>
  <c r="DY33" i="6"/>
  <c r="DS32" i="6"/>
  <c r="BG32" i="6"/>
  <c r="DV28" i="6"/>
  <c r="BJ28" i="6"/>
  <c r="DZ27" i="6"/>
  <c r="BO27" i="6" s="1"/>
  <c r="BN27" i="6"/>
  <c r="DX26" i="6"/>
  <c r="BL26" i="6"/>
  <c r="DW25" i="6"/>
  <c r="BK25" i="6"/>
  <c r="BM23" i="6"/>
  <c r="DY23" i="6"/>
  <c r="DU21" i="6"/>
  <c r="BI21" i="6"/>
  <c r="BK20" i="6"/>
  <c r="DW20" i="6"/>
  <c r="M100" i="7" l="1"/>
  <c r="BM1" i="6"/>
  <c r="BM7" i="6" s="1"/>
  <c r="BF8" i="1" s="1"/>
  <c r="BF11" i="1" s="1"/>
  <c r="BE24" i="6"/>
  <c r="DQ24" i="6"/>
  <c r="DS43" i="6"/>
  <c r="BG43" i="6"/>
  <c r="DW42" i="6"/>
  <c r="BK42" i="6"/>
  <c r="DW39" i="6"/>
  <c r="BK39" i="6"/>
  <c r="DT35" i="6"/>
  <c r="BH35" i="6"/>
  <c r="DR34" i="6"/>
  <c r="BF34" i="6"/>
  <c r="DZ33" i="6"/>
  <c r="BO33" i="6" s="1"/>
  <c r="BN33" i="6"/>
  <c r="DT32" i="6"/>
  <c r="BH32" i="6"/>
  <c r="DW28" i="6"/>
  <c r="BK28" i="6"/>
  <c r="DY26" i="6"/>
  <c r="BL25" i="6"/>
  <c r="DX25" i="6"/>
  <c r="DZ23" i="6"/>
  <c r="BO23" i="6" s="1"/>
  <c r="BN23" i="6"/>
  <c r="DV21" i="6"/>
  <c r="BJ21" i="6"/>
  <c r="DX20" i="6"/>
  <c r="BL20" i="6"/>
  <c r="N100" i="7" l="1"/>
  <c r="BO1" i="6" s="1"/>
  <c r="BO7" i="6" s="1"/>
  <c r="BN1" i="6"/>
  <c r="BN7" i="6" s="1"/>
  <c r="BG8" i="1" s="1"/>
  <c r="BG11" i="1" s="1"/>
  <c r="DR24" i="6"/>
  <c r="BF24" i="6"/>
  <c r="BF45" i="6" s="1"/>
  <c r="BF48" i="6" s="1"/>
  <c r="AY17" i="1" s="1"/>
  <c r="AY29" i="1" s="1"/>
  <c r="AY33" i="1" s="1"/>
  <c r="BH43" i="6"/>
  <c r="DT43" i="6"/>
  <c r="DX42" i="6"/>
  <c r="DX39" i="6"/>
  <c r="BL39" i="6"/>
  <c r="DU35" i="6"/>
  <c r="BI35" i="6"/>
  <c r="DS34" i="6"/>
  <c r="BG34" i="6"/>
  <c r="DU32" i="6"/>
  <c r="BI32" i="6"/>
  <c r="BL28" i="6"/>
  <c r="DX28" i="6"/>
  <c r="DZ26" i="6"/>
  <c r="BO26" i="6" s="1"/>
  <c r="BN26" i="6"/>
  <c r="DY25" i="6"/>
  <c r="BM25" i="6"/>
  <c r="BK21" i="6"/>
  <c r="DW21" i="6"/>
  <c r="DY20" i="6"/>
  <c r="BM20" i="6"/>
  <c r="BH8" i="1" l="1"/>
  <c r="BH11" i="1" s="1"/>
  <c r="B7" i="6"/>
  <c r="DS24" i="6"/>
  <c r="DU43" i="6"/>
  <c r="BI43" i="6"/>
  <c r="DY42" i="6"/>
  <c r="BM42" i="6"/>
  <c r="DY39" i="6"/>
  <c r="BM39" i="6"/>
  <c r="DV35" i="6"/>
  <c r="BJ35" i="6"/>
  <c r="DT34" i="6"/>
  <c r="BH34" i="6"/>
  <c r="DV32" i="6"/>
  <c r="BJ32" i="6"/>
  <c r="DY28" i="6"/>
  <c r="BM28" i="6"/>
  <c r="DZ25" i="6"/>
  <c r="BO25" i="6" s="1"/>
  <c r="BN25" i="6"/>
  <c r="DX21" i="6"/>
  <c r="BL21" i="6"/>
  <c r="DZ20" i="6"/>
  <c r="BO20" i="6" s="1"/>
  <c r="BN20" i="6"/>
  <c r="K78" i="7" l="1"/>
  <c r="B24" i="6"/>
  <c r="G24" i="6" s="1"/>
  <c r="B42" i="6"/>
  <c r="G42" i="6" s="1"/>
  <c r="B26" i="6"/>
  <c r="G26" i="6" s="1"/>
  <c r="B16" i="6"/>
  <c r="G16" i="6" s="1"/>
  <c r="B14" i="6"/>
  <c r="G14" i="6" s="1"/>
  <c r="B15" i="6"/>
  <c r="G15" i="6" s="1"/>
  <c r="DT24" i="6"/>
  <c r="BH24" i="6"/>
  <c r="DV43" i="6"/>
  <c r="BJ43" i="6"/>
  <c r="DZ42" i="6"/>
  <c r="BO42" i="6" s="1"/>
  <c r="BN42" i="6"/>
  <c r="DZ39" i="6"/>
  <c r="BO39" i="6" s="1"/>
  <c r="BN39" i="6"/>
  <c r="BK35" i="6"/>
  <c r="DW35" i="6"/>
  <c r="DU34" i="6"/>
  <c r="BI34" i="6"/>
  <c r="BK32" i="6"/>
  <c r="DW32" i="6"/>
  <c r="DZ28" i="6"/>
  <c r="BO28" i="6" s="1"/>
  <c r="BN28" i="6"/>
  <c r="DY21" i="6"/>
  <c r="BM21" i="6"/>
  <c r="Q26" i="6" l="1"/>
  <c r="Q45" i="6" s="1"/>
  <c r="Q48" i="6" s="1"/>
  <c r="J17" i="1" s="1"/>
  <c r="J29" i="1" s="1"/>
  <c r="J33" i="1" s="1"/>
  <c r="U26" i="6"/>
  <c r="Y26" i="6"/>
  <c r="AC26" i="6"/>
  <c r="AC45" i="6" s="1"/>
  <c r="AC48" i="6" s="1"/>
  <c r="V17" i="1" s="1"/>
  <c r="V29" i="1" s="1"/>
  <c r="V33" i="1" s="1"/>
  <c r="AG26" i="6"/>
  <c r="AG45" i="6" s="1"/>
  <c r="AG48" i="6" s="1"/>
  <c r="Z17" i="1" s="1"/>
  <c r="Z29" i="1" s="1"/>
  <c r="Z33" i="1" s="1"/>
  <c r="AK26" i="6"/>
  <c r="AK45" i="6" s="1"/>
  <c r="AK48" i="6" s="1"/>
  <c r="AD17" i="1" s="1"/>
  <c r="AD29" i="1" s="1"/>
  <c r="AD33" i="1" s="1"/>
  <c r="AO26" i="6"/>
  <c r="AO45" i="6" s="1"/>
  <c r="AO48" i="6" s="1"/>
  <c r="AH17" i="1" s="1"/>
  <c r="AH29" i="1" s="1"/>
  <c r="AH33" i="1" s="1"/>
  <c r="AS26" i="6"/>
  <c r="AS45" i="6" s="1"/>
  <c r="AS48" i="6" s="1"/>
  <c r="AL17" i="1" s="1"/>
  <c r="AL29" i="1" s="1"/>
  <c r="AL33" i="1" s="1"/>
  <c r="AW26" i="6"/>
  <c r="AW45" i="6" s="1"/>
  <c r="AW48" i="6" s="1"/>
  <c r="AP17" i="1" s="1"/>
  <c r="AP29" i="1" s="1"/>
  <c r="AP33" i="1" s="1"/>
  <c r="BA26" i="6"/>
  <c r="BE26" i="6"/>
  <c r="BE45" i="6" s="1"/>
  <c r="BE48" i="6" s="1"/>
  <c r="AX17" i="1" s="1"/>
  <c r="AX29" i="1" s="1"/>
  <c r="AX33" i="1" s="1"/>
  <c r="BI26" i="6"/>
  <c r="BM26" i="6"/>
  <c r="BL15" i="6"/>
  <c r="AY15" i="6"/>
  <c r="AL15" i="6"/>
  <c r="AL45" i="6" s="1"/>
  <c r="AL48" i="6" s="1"/>
  <c r="AE17" i="1" s="1"/>
  <c r="AE29" i="1" s="1"/>
  <c r="AE33" i="1" s="1"/>
  <c r="Y15" i="6"/>
  <c r="Y45" i="6" s="1"/>
  <c r="Y48" i="6" s="1"/>
  <c r="R17" i="1" s="1"/>
  <c r="R29" i="1" s="1"/>
  <c r="R33" i="1" s="1"/>
  <c r="BG14" i="6"/>
  <c r="AQ14" i="6"/>
  <c r="AA14" i="6"/>
  <c r="K14" i="6"/>
  <c r="K45" i="6" s="1"/>
  <c r="K48" i="6" s="1"/>
  <c r="D17" i="1" s="1"/>
  <c r="D29" i="1" s="1"/>
  <c r="D33" i="1" s="1"/>
  <c r="D37" i="1" s="1"/>
  <c r="E36" i="1" s="1"/>
  <c r="E37" i="1" s="1"/>
  <c r="F36" i="1" s="1"/>
  <c r="F37" i="1" s="1"/>
  <c r="G36" i="1" s="1"/>
  <c r="G37" i="1" s="1"/>
  <c r="H36" i="1" s="1"/>
  <c r="BC14" i="6"/>
  <c r="AM14" i="6"/>
  <c r="W14" i="6"/>
  <c r="W45" i="6" s="1"/>
  <c r="BO14" i="6"/>
  <c r="AY14" i="6"/>
  <c r="AI14" i="6"/>
  <c r="S14" i="6"/>
  <c r="BK14" i="6"/>
  <c r="AU14" i="6"/>
  <c r="AE14" i="6"/>
  <c r="O14" i="6"/>
  <c r="S24" i="6"/>
  <c r="W24" i="6"/>
  <c r="AA24" i="6"/>
  <c r="AE24" i="6"/>
  <c r="AE45" i="6" s="1"/>
  <c r="AE48" i="6" s="1"/>
  <c r="X17" i="1" s="1"/>
  <c r="X29" i="1" s="1"/>
  <c r="X33" i="1" s="1"/>
  <c r="AI24" i="6"/>
  <c r="AI45" i="6" s="1"/>
  <c r="AI48" i="6" s="1"/>
  <c r="AB17" i="1" s="1"/>
  <c r="AB29" i="1" s="1"/>
  <c r="AB33" i="1" s="1"/>
  <c r="AM24" i="6"/>
  <c r="AQ24" i="6"/>
  <c r="AQ45" i="6" s="1"/>
  <c r="AQ48" i="6" s="1"/>
  <c r="AJ17" i="1" s="1"/>
  <c r="AJ29" i="1" s="1"/>
  <c r="AJ33" i="1" s="1"/>
  <c r="AU24" i="6"/>
  <c r="AY24" i="6"/>
  <c r="AY45" i="6" s="1"/>
  <c r="AY48" i="6" s="1"/>
  <c r="AR17" i="1" s="1"/>
  <c r="AR29" i="1" s="1"/>
  <c r="AR33" i="1" s="1"/>
  <c r="BC24" i="6"/>
  <c r="BC45" i="6" s="1"/>
  <c r="BC48" i="6" s="1"/>
  <c r="AV17" i="1" s="1"/>
  <c r="AV29" i="1" s="1"/>
  <c r="AV33" i="1" s="1"/>
  <c r="BG24" i="6"/>
  <c r="BG45" i="6" s="1"/>
  <c r="BG48" i="6" s="1"/>
  <c r="AZ17" i="1" s="1"/>
  <c r="AZ29" i="1" s="1"/>
  <c r="AZ33" i="1" s="1"/>
  <c r="P42" i="6"/>
  <c r="P45" i="6" s="1"/>
  <c r="P48" i="6" s="1"/>
  <c r="I17" i="1" s="1"/>
  <c r="I29" i="1" s="1"/>
  <c r="I33" i="1" s="1"/>
  <c r="T42" i="6"/>
  <c r="T45" i="6" s="1"/>
  <c r="T48" i="6" s="1"/>
  <c r="M17" i="1" s="1"/>
  <c r="M29" i="1" s="1"/>
  <c r="M33" i="1" s="1"/>
  <c r="X42" i="6"/>
  <c r="AB42" i="6"/>
  <c r="AF42" i="6"/>
  <c r="AF45" i="6" s="1"/>
  <c r="AF48" i="6" s="1"/>
  <c r="Y17" i="1" s="1"/>
  <c r="Y29" i="1" s="1"/>
  <c r="Y33" i="1" s="1"/>
  <c r="AJ42" i="6"/>
  <c r="AJ45" i="6" s="1"/>
  <c r="AJ48" i="6" s="1"/>
  <c r="AC17" i="1" s="1"/>
  <c r="AC29" i="1" s="1"/>
  <c r="AC33" i="1" s="1"/>
  <c r="AN42" i="6"/>
  <c r="AR42" i="6"/>
  <c r="AR45" i="6" s="1"/>
  <c r="AR48" i="6" s="1"/>
  <c r="AK17" i="1" s="1"/>
  <c r="AK29" i="1" s="1"/>
  <c r="AK33" i="1" s="1"/>
  <c r="AV42" i="6"/>
  <c r="AV45" i="6" s="1"/>
  <c r="AV48" i="6" s="1"/>
  <c r="AO17" i="1" s="1"/>
  <c r="AO29" i="1" s="1"/>
  <c r="AO33" i="1" s="1"/>
  <c r="AZ42" i="6"/>
  <c r="AZ45" i="6" s="1"/>
  <c r="AZ48" i="6" s="1"/>
  <c r="AS17" i="1" s="1"/>
  <c r="BD42" i="6"/>
  <c r="BD45" i="6" s="1"/>
  <c r="BD48" i="6" s="1"/>
  <c r="AW17" i="1" s="1"/>
  <c r="AW29" i="1" s="1"/>
  <c r="AW33" i="1" s="1"/>
  <c r="BH42" i="6"/>
  <c r="BL42" i="6"/>
  <c r="BA16" i="6"/>
  <c r="BA45" i="6" s="1"/>
  <c r="BA48" i="6" s="1"/>
  <c r="AT17" i="1" s="1"/>
  <c r="AT29" i="1" s="1"/>
  <c r="AT33" i="1" s="1"/>
  <c r="AN16" i="6"/>
  <c r="AN45" i="6" s="1"/>
  <c r="AN48" i="6" s="1"/>
  <c r="AG17" i="1" s="1"/>
  <c r="AG29" i="1" s="1"/>
  <c r="AG33" i="1" s="1"/>
  <c r="AA16" i="6"/>
  <c r="BN16" i="6"/>
  <c r="BH45" i="6"/>
  <c r="BF25" i="1" s="1"/>
  <c r="DU24" i="6"/>
  <c r="BI24" i="6"/>
  <c r="BI45" i="6" s="1"/>
  <c r="BI48" i="6" s="1"/>
  <c r="BB17" i="1" s="1"/>
  <c r="BB29" i="1" s="1"/>
  <c r="BB33" i="1" s="1"/>
  <c r="BK43" i="6"/>
  <c r="DW43" i="6"/>
  <c r="DX35" i="6"/>
  <c r="BL35" i="6"/>
  <c r="BJ34" i="6"/>
  <c r="DV34" i="6"/>
  <c r="DX32" i="6"/>
  <c r="BL32" i="6"/>
  <c r="DZ21" i="6"/>
  <c r="BO21" i="6" s="1"/>
  <c r="BN21" i="6"/>
  <c r="O45" i="6" l="1"/>
  <c r="O48" i="6" s="1"/>
  <c r="H17" i="1" s="1"/>
  <c r="H29" i="1" s="1"/>
  <c r="H33" i="1" s="1"/>
  <c r="H37" i="1" s="1"/>
  <c r="I36" i="1" s="1"/>
  <c r="I37" i="1" s="1"/>
  <c r="J36" i="1" s="1"/>
  <c r="J37" i="1" s="1"/>
  <c r="K36" i="1" s="1"/>
  <c r="K37" i="1" s="1"/>
  <c r="L36" i="1" s="1"/>
  <c r="L37" i="1" s="1"/>
  <c r="M36" i="1" s="1"/>
  <c r="M37" i="1" s="1"/>
  <c r="N36" i="1" s="1"/>
  <c r="S45" i="6"/>
  <c r="S48" i="6" s="1"/>
  <c r="L17" i="1" s="1"/>
  <c r="L29" i="1" s="1"/>
  <c r="L33" i="1" s="1"/>
  <c r="W48" i="6"/>
  <c r="P17" i="1" s="1"/>
  <c r="P29" i="1" s="1"/>
  <c r="P33" i="1" s="1"/>
  <c r="AA45" i="6"/>
  <c r="AA48" i="6" s="1"/>
  <c r="T17" i="1" s="1"/>
  <c r="T29" i="1" s="1"/>
  <c r="T33" i="1" s="1"/>
  <c r="AB45" i="6"/>
  <c r="AB48" i="6" s="1"/>
  <c r="U17" i="1" s="1"/>
  <c r="U29" i="1" s="1"/>
  <c r="U33" i="1" s="1"/>
  <c r="X45" i="6"/>
  <c r="AF25" i="1" s="1"/>
  <c r="X48" i="6"/>
  <c r="Q17" i="1" s="1"/>
  <c r="Q29" i="1" s="1"/>
  <c r="Q33" i="1" s="1"/>
  <c r="AM45" i="6"/>
  <c r="AM48" i="6" s="1"/>
  <c r="AF17" i="1" s="1"/>
  <c r="AU45" i="6"/>
  <c r="AS25" i="1" s="1"/>
  <c r="AS29" i="1" s="1"/>
  <c r="AS33" i="1" s="1"/>
  <c r="U45" i="6"/>
  <c r="S25" i="1" s="1"/>
  <c r="S29" i="1" s="1"/>
  <c r="S33" i="1" s="1"/>
  <c r="DV24" i="6"/>
  <c r="BJ24" i="6"/>
  <c r="BJ45" i="6" s="1"/>
  <c r="BJ48" i="6" s="1"/>
  <c r="BC17" i="1" s="1"/>
  <c r="BC29" i="1" s="1"/>
  <c r="BC33" i="1" s="1"/>
  <c r="BH48" i="6"/>
  <c r="BA17" i="1" s="1"/>
  <c r="BA29" i="1" s="1"/>
  <c r="BA33" i="1" s="1"/>
  <c r="BL43" i="6"/>
  <c r="DX43" i="6"/>
  <c r="DY35" i="6"/>
  <c r="BM35" i="6"/>
  <c r="DW34" i="6"/>
  <c r="BK34" i="6"/>
  <c r="DY32" i="6"/>
  <c r="BM32" i="6"/>
  <c r="U48" i="6" l="1"/>
  <c r="N17" i="1" s="1"/>
  <c r="N29" i="1" s="1"/>
  <c r="N33" i="1" s="1"/>
  <c r="N37" i="1" s="1"/>
  <c r="O36" i="1" s="1"/>
  <c r="O37" i="1" s="1"/>
  <c r="P36" i="1" s="1"/>
  <c r="P37" i="1" s="1"/>
  <c r="Q36" i="1" s="1"/>
  <c r="Q37" i="1" s="1"/>
  <c r="R36" i="1" s="1"/>
  <c r="R37" i="1" s="1"/>
  <c r="S36" i="1" s="1"/>
  <c r="S37" i="1" s="1"/>
  <c r="T36" i="1" s="1"/>
  <c r="T37" i="1" s="1"/>
  <c r="U36" i="1" s="1"/>
  <c r="U37" i="1" s="1"/>
  <c r="V36" i="1" s="1"/>
  <c r="V37" i="1" s="1"/>
  <c r="W36" i="1" s="1"/>
  <c r="W37" i="1" s="1"/>
  <c r="X36" i="1" s="1"/>
  <c r="X37" i="1" s="1"/>
  <c r="Y36" i="1" s="1"/>
  <c r="Y37" i="1" s="1"/>
  <c r="Z36" i="1" s="1"/>
  <c r="Z37" i="1" s="1"/>
  <c r="AA36" i="1" s="1"/>
  <c r="AA37" i="1" s="1"/>
  <c r="AB36" i="1" s="1"/>
  <c r="AB37" i="1" s="1"/>
  <c r="AC36" i="1" s="1"/>
  <c r="AC37" i="1" s="1"/>
  <c r="AD36" i="1" s="1"/>
  <c r="AD37" i="1" s="1"/>
  <c r="AE36" i="1" s="1"/>
  <c r="AE37" i="1" s="1"/>
  <c r="AF36" i="1" s="1"/>
  <c r="AF37" i="1" s="1"/>
  <c r="AG36" i="1" s="1"/>
  <c r="AG37" i="1" s="1"/>
  <c r="AH36" i="1" s="1"/>
  <c r="AH37" i="1" s="1"/>
  <c r="AI36" i="1" s="1"/>
  <c r="AI37" i="1" s="1"/>
  <c r="AJ36" i="1" s="1"/>
  <c r="AJ37" i="1" s="1"/>
  <c r="AK36" i="1" s="1"/>
  <c r="AK37" i="1" s="1"/>
  <c r="AL36" i="1" s="1"/>
  <c r="AL37" i="1" s="1"/>
  <c r="AM36" i="1" s="1"/>
  <c r="AM37" i="1" s="1"/>
  <c r="AN36" i="1" s="1"/>
  <c r="AF29" i="1"/>
  <c r="AF33" i="1" s="1"/>
  <c r="AU48" i="6"/>
  <c r="AN17" i="1" s="1"/>
  <c r="AN29" i="1" s="1"/>
  <c r="AN33" i="1" s="1"/>
  <c r="DW24" i="6"/>
  <c r="BK24" i="6"/>
  <c r="BK45" i="6" s="1"/>
  <c r="BK48" i="6" s="1"/>
  <c r="BD17" i="1" s="1"/>
  <c r="BD29" i="1" s="1"/>
  <c r="BD33" i="1" s="1"/>
  <c r="DY43" i="6"/>
  <c r="BM43" i="6"/>
  <c r="DZ35" i="6"/>
  <c r="BO35" i="6" s="1"/>
  <c r="BN35" i="6"/>
  <c r="DX34" i="6"/>
  <c r="BL34" i="6"/>
  <c r="DZ32" i="6"/>
  <c r="BO32" i="6" s="1"/>
  <c r="BN32" i="6"/>
  <c r="AN37" i="1" l="1"/>
  <c r="AO36" i="1" s="1"/>
  <c r="AO37" i="1" s="1"/>
  <c r="AP36" i="1" s="1"/>
  <c r="AP37" i="1" s="1"/>
  <c r="AQ36" i="1" s="1"/>
  <c r="AQ37" i="1" s="1"/>
  <c r="AR36" i="1" s="1"/>
  <c r="AR37" i="1" s="1"/>
  <c r="AS36" i="1" s="1"/>
  <c r="AS37" i="1" s="1"/>
  <c r="AT36" i="1" s="1"/>
  <c r="AT37" i="1" s="1"/>
  <c r="AU36" i="1" s="1"/>
  <c r="AU37" i="1" s="1"/>
  <c r="AV36" i="1" s="1"/>
  <c r="AV37" i="1" s="1"/>
  <c r="AW36" i="1" s="1"/>
  <c r="AW37" i="1" s="1"/>
  <c r="AX36" i="1" s="1"/>
  <c r="AX37" i="1" s="1"/>
  <c r="AY36" i="1" s="1"/>
  <c r="AY37" i="1" s="1"/>
  <c r="AZ36" i="1" s="1"/>
  <c r="AZ37" i="1" s="1"/>
  <c r="BA36" i="1" s="1"/>
  <c r="BA37" i="1" s="1"/>
  <c r="BB36" i="1" s="1"/>
  <c r="BB37" i="1" s="1"/>
  <c r="BC36" i="1" s="1"/>
  <c r="BC37" i="1" s="1"/>
  <c r="BD36" i="1" s="1"/>
  <c r="BD37" i="1"/>
  <c r="BE36" i="1" s="1"/>
  <c r="BL24" i="6"/>
  <c r="BL45" i="6" s="1"/>
  <c r="BL48" i="6" s="1"/>
  <c r="BE17" i="1" s="1"/>
  <c r="BE29" i="1" s="1"/>
  <c r="BE33" i="1" s="1"/>
  <c r="DX24" i="6"/>
  <c r="DZ43" i="6"/>
  <c r="BO43" i="6" s="1"/>
  <c r="BN43" i="6"/>
  <c r="DY34" i="6"/>
  <c r="BM34" i="6"/>
  <c r="DY24" i="6" l="1"/>
  <c r="BM24" i="6"/>
  <c r="BM45" i="6" s="1"/>
  <c r="BM48" i="6" s="1"/>
  <c r="BF17" i="1" s="1"/>
  <c r="BF29" i="1" s="1"/>
  <c r="BF33" i="1" s="1"/>
  <c r="BE37" i="1"/>
  <c r="BF36" i="1" s="1"/>
  <c r="DZ34" i="6"/>
  <c r="BO34" i="6" s="1"/>
  <c r="BN34" i="6"/>
  <c r="BF37" i="1" l="1"/>
  <c r="BG36" i="1" s="1"/>
  <c r="DZ24" i="6"/>
  <c r="BO24" i="6" s="1"/>
  <c r="BO45" i="6" s="1"/>
  <c r="BO48" i="6" s="1"/>
  <c r="BH17" i="1" s="1"/>
  <c r="BH29" i="1" s="1"/>
  <c r="BH33" i="1" s="1"/>
  <c r="BN24" i="6"/>
  <c r="BN45" i="6" s="1"/>
  <c r="BN48" i="6" s="1"/>
  <c r="BG17" i="1" s="1"/>
  <c r="BG29" i="1" s="1"/>
  <c r="BG33" i="1" s="1"/>
  <c r="BG37" i="1" l="1"/>
  <c r="BH36" i="1" s="1"/>
  <c r="BH37" i="1" s="1"/>
</calcChain>
</file>

<file path=xl/sharedStrings.xml><?xml version="1.0" encoding="utf-8"?>
<sst xmlns="http://schemas.openxmlformats.org/spreadsheetml/2006/main" count="624" uniqueCount="273">
  <si>
    <t>MONTY ACCOUNTING</t>
  </si>
  <si>
    <t>SO YOU WANT TO OPEN A RESTAURANT</t>
  </si>
  <si>
    <t>CASH FLOW EXPLAINED</t>
  </si>
  <si>
    <t>Week -6</t>
  </si>
  <si>
    <t>Week -5</t>
  </si>
  <si>
    <t>Week -4</t>
  </si>
  <si>
    <t>Week -3</t>
  </si>
  <si>
    <t>Week -2</t>
  </si>
  <si>
    <t>Week -1</t>
  </si>
  <si>
    <t>Week 0</t>
  </si>
  <si>
    <t>Week 1</t>
  </si>
  <si>
    <t>Week 2</t>
  </si>
  <si>
    <t>Week 3</t>
  </si>
  <si>
    <t>Week 4</t>
  </si>
  <si>
    <t>Week 5</t>
  </si>
  <si>
    <t>Week 6</t>
  </si>
  <si>
    <t>Week 7</t>
  </si>
  <si>
    <t>Week 8</t>
  </si>
  <si>
    <t>Week 9</t>
  </si>
  <si>
    <t>Week 10</t>
  </si>
  <si>
    <t>Week 11</t>
  </si>
  <si>
    <t>Week 12</t>
  </si>
  <si>
    <t>Week 13</t>
  </si>
  <si>
    <t>Week 14</t>
  </si>
  <si>
    <t>Week 15</t>
  </si>
  <si>
    <t>Week 16</t>
  </si>
  <si>
    <t>Week 17</t>
  </si>
  <si>
    <t>Week 18</t>
  </si>
  <si>
    <t>Week 19</t>
  </si>
  <si>
    <t>Week 20</t>
  </si>
  <si>
    <t>Week 21</t>
  </si>
  <si>
    <t>Week 22</t>
  </si>
  <si>
    <t>Week 23</t>
  </si>
  <si>
    <t>Week 24</t>
  </si>
  <si>
    <t>Week 25</t>
  </si>
  <si>
    <t>Week 26</t>
  </si>
  <si>
    <t>Week 27</t>
  </si>
  <si>
    <t>Week 28</t>
  </si>
  <si>
    <t>Week 29</t>
  </si>
  <si>
    <t>Week 30</t>
  </si>
  <si>
    <t>Week 31</t>
  </si>
  <si>
    <t>Week 32</t>
  </si>
  <si>
    <t>Week 33</t>
  </si>
  <si>
    <t>Week 34</t>
  </si>
  <si>
    <t>Week 35</t>
  </si>
  <si>
    <t>Week 36</t>
  </si>
  <si>
    <t>Week 37</t>
  </si>
  <si>
    <t>Week 38</t>
  </si>
  <si>
    <t>Week 39</t>
  </si>
  <si>
    <t>Week 40</t>
  </si>
  <si>
    <t>Week 41</t>
  </si>
  <si>
    <t>Week 42</t>
  </si>
  <si>
    <t>Week 43</t>
  </si>
  <si>
    <t>Week 44</t>
  </si>
  <si>
    <t>Week 45</t>
  </si>
  <si>
    <t>Week 46</t>
  </si>
  <si>
    <t>Week 47</t>
  </si>
  <si>
    <t>Week 48</t>
  </si>
  <si>
    <t>Week 49</t>
  </si>
  <si>
    <t>Week 50</t>
  </si>
  <si>
    <t>Week 51</t>
  </si>
  <si>
    <t>Week 52</t>
  </si>
  <si>
    <t>Money in</t>
  </si>
  <si>
    <t>Funding</t>
  </si>
  <si>
    <t>Money in Total</t>
  </si>
  <si>
    <t>Money out</t>
  </si>
  <si>
    <t>Opening costs</t>
  </si>
  <si>
    <t>Overheads</t>
  </si>
  <si>
    <t>Food &amp; drink costs</t>
  </si>
  <si>
    <t>Staff costs</t>
  </si>
  <si>
    <t>PAYE / NIC / Pension</t>
  </si>
  <si>
    <t>VAT</t>
  </si>
  <si>
    <t>Money out total</t>
  </si>
  <si>
    <t>Movement</t>
  </si>
  <si>
    <t>Opening bal</t>
  </si>
  <si>
    <t>Closing bal</t>
  </si>
  <si>
    <t>Loans</t>
  </si>
  <si>
    <t>Owners funds</t>
  </si>
  <si>
    <t>Shares sold</t>
  </si>
  <si>
    <t>Loan1</t>
  </si>
  <si>
    <t>Loan2</t>
  </si>
  <si>
    <t>Loan3</t>
  </si>
  <si>
    <t>Loan4</t>
  </si>
  <si>
    <t>Total money in</t>
  </si>
  <si>
    <t>Hire purchase 1</t>
  </si>
  <si>
    <t>Hire purchase 2</t>
  </si>
  <si>
    <t>Hire purchase 3</t>
  </si>
  <si>
    <t>Total money out</t>
  </si>
  <si>
    <t>FUNDING</t>
  </si>
  <si>
    <t>HP CALCULATOR</t>
  </si>
  <si>
    <t>HP1</t>
  </si>
  <si>
    <t>HP2</t>
  </si>
  <si>
    <t>HP3</t>
  </si>
  <si>
    <t>Asset value</t>
  </si>
  <si>
    <t xml:space="preserve">Deposit paid </t>
  </si>
  <si>
    <t>Amount finance</t>
  </si>
  <si>
    <t>Annual interest</t>
  </si>
  <si>
    <t>Week of first repayment</t>
  </si>
  <si>
    <t>No of monthly repayments</t>
  </si>
  <si>
    <t>Monthly payments</t>
  </si>
  <si>
    <t>Total interest</t>
  </si>
  <si>
    <t>Site premium</t>
  </si>
  <si>
    <t>Rent deposit</t>
  </si>
  <si>
    <t>Stamp duty</t>
  </si>
  <si>
    <t>OPENING OPENING COSTS</t>
  </si>
  <si>
    <t>Site acquisition costs</t>
  </si>
  <si>
    <t>Stamp duty calculator</t>
  </si>
  <si>
    <t>Annual rent</t>
  </si>
  <si>
    <t>Length of lease</t>
  </si>
  <si>
    <t>NPV</t>
  </si>
  <si>
    <t>SDLT</t>
  </si>
  <si>
    <t>For a more accurate view - please use the HMRC Calculator</t>
  </si>
  <si>
    <t>https://www.tax.service.gov.uk/calculate-stamp-duty-land-tax/#/intro</t>
  </si>
  <si>
    <t>Premium</t>
  </si>
  <si>
    <t>FIT OUT</t>
  </si>
  <si>
    <t>Integral fittings</t>
  </si>
  <si>
    <t>Electricals</t>
  </si>
  <si>
    <t>Data cables</t>
  </si>
  <si>
    <t>Lighting</t>
  </si>
  <si>
    <t>Air con</t>
  </si>
  <si>
    <t>Plumbing</t>
  </si>
  <si>
    <t>Kitchen</t>
  </si>
  <si>
    <t>Fryer</t>
  </si>
  <si>
    <t>Fridge</t>
  </si>
  <si>
    <t>Grill</t>
  </si>
  <si>
    <t>Oven</t>
  </si>
  <si>
    <t>Make table</t>
  </si>
  <si>
    <t>Units/tops/pass</t>
  </si>
  <si>
    <t>Fabrication / install</t>
  </si>
  <si>
    <t>Qty</t>
  </si>
  <si>
    <t>Amount</t>
  </si>
  <si>
    <t>To pay</t>
  </si>
  <si>
    <t>Check</t>
  </si>
  <si>
    <t>check column must be £nil</t>
  </si>
  <si>
    <t>Bar</t>
  </si>
  <si>
    <t>Under counter fridge</t>
  </si>
  <si>
    <t>Glass washer</t>
  </si>
  <si>
    <t>Coffee Machine</t>
  </si>
  <si>
    <t>EPOS</t>
  </si>
  <si>
    <t>Laptop</t>
  </si>
  <si>
    <t>FOH</t>
  </si>
  <si>
    <t>Tables &amp; chairs</t>
  </si>
  <si>
    <t>Waiter stations</t>
  </si>
  <si>
    <t>Flooring</t>
  </si>
  <si>
    <t>Decoration</t>
  </si>
  <si>
    <t>Building</t>
  </si>
  <si>
    <t>Plants</t>
  </si>
  <si>
    <t>Design</t>
  </si>
  <si>
    <t>Professional fees</t>
  </si>
  <si>
    <t>Architect</t>
  </si>
  <si>
    <t>Project management</t>
  </si>
  <si>
    <t>Health and Safety</t>
  </si>
  <si>
    <t>IT &amp; OFFICE</t>
  </si>
  <si>
    <t>Safe</t>
  </si>
  <si>
    <t>Other furnishing</t>
  </si>
  <si>
    <t>Other</t>
  </si>
  <si>
    <t>Fire Alarm</t>
  </si>
  <si>
    <t>Fire extinguishers</t>
  </si>
  <si>
    <t>TOTAL</t>
  </si>
  <si>
    <t>Legal fees (incl VAT)</t>
  </si>
  <si>
    <t>Agents fees (Incl VAT)</t>
  </si>
  <si>
    <t>This sheet does not have everything you need - add and delete lines as needed</t>
  </si>
  <si>
    <t>Note: VAT included in fees</t>
  </si>
  <si>
    <t>OVERHEADS</t>
  </si>
  <si>
    <t>VAT?</t>
  </si>
  <si>
    <t>Start week</t>
  </si>
  <si>
    <t>Property costs</t>
  </si>
  <si>
    <t>Annual amount (net)</t>
  </si>
  <si>
    <t>Rent</t>
  </si>
  <si>
    <t>Business rates</t>
  </si>
  <si>
    <t xml:space="preserve">Water </t>
  </si>
  <si>
    <t>Building insurance</t>
  </si>
  <si>
    <t>Service charge</t>
  </si>
  <si>
    <t>Other insurance</t>
  </si>
  <si>
    <t>Electricity</t>
  </si>
  <si>
    <t>Gas</t>
  </si>
  <si>
    <t>Repairs</t>
  </si>
  <si>
    <t>Maintenance contracts</t>
  </si>
  <si>
    <t>Replacement crockery</t>
  </si>
  <si>
    <t>Cleaning &amp; laundry</t>
  </si>
  <si>
    <t>Plants &amp; flowers</t>
  </si>
  <si>
    <t>Travel</t>
  </si>
  <si>
    <t>Credit card commision</t>
  </si>
  <si>
    <t>Bank charges</t>
  </si>
  <si>
    <t>Uniforms</t>
  </si>
  <si>
    <t>Music</t>
  </si>
  <si>
    <t>Printing and posatage</t>
  </si>
  <si>
    <t>Operational costs</t>
  </si>
  <si>
    <t>Pest control</t>
  </si>
  <si>
    <t>Refuse</t>
  </si>
  <si>
    <t>Other overheads</t>
  </si>
  <si>
    <t>Accountancy fees</t>
  </si>
  <si>
    <t>General</t>
  </si>
  <si>
    <t xml:space="preserve">How often paid? </t>
  </si>
  <si>
    <t>Weekly</t>
  </si>
  <si>
    <t>Monthly</t>
  </si>
  <si>
    <t>Quarterly</t>
  </si>
  <si>
    <t>Annually</t>
  </si>
  <si>
    <t>Amount as % of turnover</t>
  </si>
  <si>
    <t>finance charges</t>
  </si>
  <si>
    <t>VAT on invoices</t>
  </si>
  <si>
    <t>NET SALES</t>
  </si>
  <si>
    <t>Telephone &amp; IT</t>
  </si>
  <si>
    <t>Advertising &amp; promotions</t>
  </si>
  <si>
    <t>Cash spend on overheads</t>
  </si>
  <si>
    <t>SALES</t>
  </si>
  <si>
    <t>Name</t>
  </si>
  <si>
    <t>Items</t>
  </si>
  <si>
    <t>Average menu price</t>
  </si>
  <si>
    <t>Section 1</t>
  </si>
  <si>
    <t>Nibbles</t>
  </si>
  <si>
    <t>Section 2</t>
  </si>
  <si>
    <t>Small plates</t>
  </si>
  <si>
    <t>Section 3</t>
  </si>
  <si>
    <t>Large plates</t>
  </si>
  <si>
    <t>Section 4</t>
  </si>
  <si>
    <t>Sweet plates</t>
  </si>
  <si>
    <t>Section 5</t>
  </si>
  <si>
    <t>Tea&amp;Coffee</t>
  </si>
  <si>
    <t>Section 6</t>
  </si>
  <si>
    <t>Soft drinks</t>
  </si>
  <si>
    <t>Section 7</t>
  </si>
  <si>
    <t>Alcohol</t>
  </si>
  <si>
    <t>Low</t>
  </si>
  <si>
    <t>High</t>
  </si>
  <si>
    <t>Average spend (Gross)</t>
  </si>
  <si>
    <t>Average spend (net)</t>
  </si>
  <si>
    <t>Monday</t>
  </si>
  <si>
    <t>Tuesday</t>
  </si>
  <si>
    <t>Wednesday</t>
  </si>
  <si>
    <t>Thursday</t>
  </si>
  <si>
    <t>Friday</t>
  </si>
  <si>
    <t>Saturday</t>
  </si>
  <si>
    <t>Sunday</t>
  </si>
  <si>
    <t>Normal</t>
  </si>
  <si>
    <t>Fill in your sections to get section ave price</t>
  </si>
  <si>
    <t>Estimate consumption per ave</t>
  </si>
  <si>
    <t>person on your low &amp; high days</t>
  </si>
  <si>
    <t>Apply low and high across the week</t>
  </si>
  <si>
    <t>no more than 2 high and 2 low days</t>
  </si>
  <si>
    <t>STEP 1 - WORK OUT YOUR AVERAGE SPEND</t>
  </si>
  <si>
    <t>Restaurant covers</t>
  </si>
  <si>
    <t>Max covers available at any service 95%</t>
  </si>
  <si>
    <t>STEP 2 - ENTER YOUR RESTAURANT COVERS</t>
  </si>
  <si>
    <t>STEP 3 - ESTIMATES YOUR COVERS PER DAY</t>
  </si>
  <si>
    <t>Mon</t>
  </si>
  <si>
    <t>Tue</t>
  </si>
  <si>
    <t>Wed</t>
  </si>
  <si>
    <t>Thu</t>
  </si>
  <si>
    <t>Fri</t>
  </si>
  <si>
    <t>Sat</t>
  </si>
  <si>
    <t>Sun</t>
  </si>
  <si>
    <t>Estimate when a new cover sits down in the below table by hour</t>
  </si>
  <si>
    <t>STEP 4 - REVIEW HEAT MAP AND TURNS</t>
  </si>
  <si>
    <t>Lunch</t>
  </si>
  <si>
    <t>Turns</t>
  </si>
  <si>
    <t>Max time</t>
  </si>
  <si>
    <t>Covers</t>
  </si>
  <si>
    <t>Evening</t>
  </si>
  <si>
    <t>Afternoon</t>
  </si>
  <si>
    <t>Max time (hrs)</t>
  </si>
  <si>
    <t>STEP 5 - REVIEW SALES</t>
  </si>
  <si>
    <t>Sales</t>
  </si>
  <si>
    <t>Spend (net)</t>
  </si>
  <si>
    <t>Sales (net)</t>
  </si>
  <si>
    <t>STEP 6 - APPLY MATURITY CURVE</t>
  </si>
  <si>
    <t>Q1</t>
  </si>
  <si>
    <t>% of sales</t>
  </si>
  <si>
    <t>Q3</t>
  </si>
  <si>
    <t>Q4</t>
  </si>
  <si>
    <t>Q2</t>
  </si>
  <si>
    <t>Mature annual sales</t>
  </si>
  <si>
    <t>First 12 month sales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</si>
</sst>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4" formatCode="_-&quot;£&quot;* #,##0.00_-;\-&quot;£&quot;* #,##0.00_-;_-&quot;£&quot;* &quot;-&quot;??_-;_-@_-"/>
    <numFmt numFmtId="164" formatCode="_(* #,##0.00_);_(* \(#,##0.00\);_(* &quot;-&quot;??_);_(@_)"/>
    <numFmt numFmtId="165" formatCode="#,##0;\(#,##0\);\ \ \-"/>
    <numFmt numFmtId="166" formatCode="_-* #,##0.0_-;\-* #,##0.0_-;_-* &quot;-&quot;??_-;_-@_-"/>
    <numFmt numFmtId="167" formatCode="_-* #,##0_-;\-* #,##0_-;_-* &quot;-&quot;??_-;_-@_-"/>
    <numFmt numFmtId="168" formatCode="_(* #,##0_);_(* \(#,##0\);_(* &quot;-&quot;??_);_(@_)"/>
    <numFmt numFmtId="169" formatCode="&quot;&quot;"/>
    <numFmt numFmtId="174" formatCode="0.0"/>
    <numFmt numFmtId="175" formatCode="_(* #,##0.0_);_(* \(#,##0.0\);_(* &quot;-&quot;??_);_(@_)"/>
    <numFmt numFmtId="177" formatCode="_-&quot;£&quot;* #,##0_-;\-&quot;£&quot;* #,##0_-;_-&quot;£&quot;* &quot;-&quot;??_-;_-@_-"/>
  </numFmts>
  <fonts count="16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0" tint="-0.34998626667073579"/>
      <name val="Arial"/>
      <family val="2"/>
    </font>
    <font>
      <sz val="11"/>
      <color theme="0" tint="-0.34998626667073579"/>
      <name val="Calibri"/>
      <family val="2"/>
      <scheme val="minor"/>
    </font>
    <font>
      <sz val="10"/>
      <color theme="0"/>
      <name val="Arial"/>
      <family val="2"/>
    </font>
    <font>
      <i/>
      <sz val="11"/>
      <color theme="1"/>
      <name val="Calibri"/>
      <family val="2"/>
      <scheme val="minor"/>
    </font>
    <font>
      <i/>
      <sz val="10"/>
      <color theme="1"/>
      <name val="Arial"/>
      <family val="2"/>
    </font>
    <font>
      <sz val="11"/>
      <color theme="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0" tint="-4.9989318521683403E-2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CFE2F3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AC8C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CFF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167">
    <xf numFmtId="0" fontId="0" fillId="0" borderId="0" xfId="0"/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vertical="center"/>
    </xf>
    <xf numFmtId="0" fontId="2" fillId="2" borderId="0" xfId="0" applyFont="1" applyFill="1" applyAlignment="1">
      <alignment wrapText="1"/>
    </xf>
    <xf numFmtId="0" fontId="1" fillId="2" borderId="0" xfId="0" applyFont="1" applyFill="1" applyAlignment="1">
      <alignment horizontal="right" wrapText="1"/>
    </xf>
    <xf numFmtId="0" fontId="1" fillId="3" borderId="0" xfId="0" applyFont="1" applyFill="1" applyAlignment="1">
      <alignment wrapText="1"/>
    </xf>
    <xf numFmtId="0" fontId="1" fillId="0" borderId="0" xfId="0" applyFont="1"/>
    <xf numFmtId="165" fontId="2" fillId="0" borderId="0" xfId="0" applyNumberFormat="1" applyFont="1" applyAlignment="1">
      <alignment horizontal="right" wrapText="1"/>
    </xf>
    <xf numFmtId="165" fontId="2" fillId="0" borderId="0" xfId="0" applyNumberFormat="1" applyFont="1" applyAlignment="1">
      <alignment wrapText="1"/>
    </xf>
    <xf numFmtId="165" fontId="1" fillId="3" borderId="0" xfId="0" applyNumberFormat="1" applyFont="1" applyFill="1" applyAlignment="1">
      <alignment horizontal="right" wrapText="1"/>
    </xf>
    <xf numFmtId="0" fontId="1" fillId="4" borderId="0" xfId="0" applyFont="1" applyFill="1" applyAlignment="1">
      <alignment wrapText="1"/>
    </xf>
    <xf numFmtId="0" fontId="4" fillId="0" borderId="0" xfId="0" applyFont="1"/>
    <xf numFmtId="165" fontId="1" fillId="4" borderId="0" xfId="0" applyNumberFormat="1" applyFont="1" applyFill="1" applyAlignment="1">
      <alignment wrapText="1"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165" fontId="2" fillId="0" borderId="1" xfId="0" applyNumberFormat="1" applyFont="1" applyBorder="1" applyAlignment="1">
      <alignment horizontal="right" wrapText="1"/>
    </xf>
    <xf numFmtId="165" fontId="1" fillId="0" borderId="1" xfId="0" applyNumberFormat="1" applyFont="1" applyBorder="1" applyAlignment="1">
      <alignment horizontal="right" wrapText="1"/>
    </xf>
    <xf numFmtId="9" fontId="2" fillId="0" borderId="1" xfId="2" applyFont="1" applyBorder="1" applyAlignment="1">
      <alignment horizontal="right" wrapText="1"/>
    </xf>
    <xf numFmtId="167" fontId="2" fillId="0" borderId="0" xfId="1" applyNumberFormat="1" applyFont="1" applyAlignment="1">
      <alignment wrapText="1"/>
    </xf>
    <xf numFmtId="0" fontId="5" fillId="0" borderId="0" xfId="0" applyFont="1" applyAlignment="1">
      <alignment wrapText="1"/>
    </xf>
    <xf numFmtId="167" fontId="5" fillId="0" borderId="0" xfId="1" applyNumberFormat="1" applyFont="1" applyAlignment="1">
      <alignment wrapText="1"/>
    </xf>
    <xf numFmtId="0" fontId="6" fillId="0" borderId="0" xfId="0" applyFont="1"/>
    <xf numFmtId="0" fontId="7" fillId="0" borderId="0" xfId="0" applyFont="1" applyAlignment="1">
      <alignment wrapText="1"/>
    </xf>
    <xf numFmtId="9" fontId="1" fillId="5" borderId="1" xfId="2" applyFont="1" applyFill="1" applyBorder="1" applyAlignment="1">
      <alignment wrapText="1"/>
    </xf>
    <xf numFmtId="166" fontId="1" fillId="5" borderId="1" xfId="1" applyNumberFormat="1" applyFont="1" applyFill="1" applyBorder="1" applyAlignment="1">
      <alignment horizontal="right" wrapText="1"/>
    </xf>
    <xf numFmtId="0" fontId="1" fillId="5" borderId="1" xfId="0" applyFont="1" applyFill="1" applyBorder="1" applyAlignment="1">
      <alignment wrapText="1"/>
    </xf>
    <xf numFmtId="0" fontId="1" fillId="5" borderId="1" xfId="0" applyFont="1" applyFill="1" applyBorder="1" applyAlignment="1">
      <alignment horizontal="right" wrapText="1"/>
    </xf>
    <xf numFmtId="0" fontId="2" fillId="0" borderId="0" xfId="0" applyFont="1"/>
    <xf numFmtId="0" fontId="2" fillId="6" borderId="0" xfId="0" applyFont="1" applyFill="1" applyAlignment="1">
      <alignment wrapText="1"/>
    </xf>
    <xf numFmtId="0" fontId="1" fillId="6" borderId="0" xfId="0" applyFont="1" applyFill="1" applyAlignment="1">
      <alignment horizontal="right" wrapText="1"/>
    </xf>
    <xf numFmtId="0" fontId="2" fillId="5" borderId="0" xfId="0" applyFont="1" applyFill="1" applyAlignment="1">
      <alignment wrapText="1"/>
    </xf>
    <xf numFmtId="0" fontId="1" fillId="5" borderId="0" xfId="0" applyFont="1" applyFill="1" applyAlignment="1">
      <alignment horizontal="right" wrapText="1"/>
    </xf>
    <xf numFmtId="0" fontId="1" fillId="7" borderId="1" xfId="0" applyFont="1" applyFill="1" applyBorder="1"/>
    <xf numFmtId="0" fontId="2" fillId="7" borderId="1" xfId="0" applyFont="1" applyFill="1" applyBorder="1"/>
    <xf numFmtId="0" fontId="2" fillId="0" borderId="1" xfId="0" applyFont="1" applyBorder="1"/>
    <xf numFmtId="164" fontId="2" fillId="0" borderId="1" xfId="1" applyFont="1" applyBorder="1"/>
    <xf numFmtId="164" fontId="1" fillId="7" borderId="1" xfId="1" applyFont="1" applyFill="1" applyBorder="1"/>
    <xf numFmtId="164" fontId="2" fillId="7" borderId="1" xfId="1" applyFont="1" applyFill="1" applyBorder="1"/>
    <xf numFmtId="0" fontId="8" fillId="0" borderId="0" xfId="0" applyFont="1"/>
    <xf numFmtId="0" fontId="8" fillId="0" borderId="0" xfId="0" applyFont="1" applyAlignment="1">
      <alignment vertical="center"/>
    </xf>
    <xf numFmtId="0" fontId="1" fillId="0" borderId="0" xfId="0" applyFont="1" applyAlignment="1">
      <alignment horizontal="right" wrapText="1"/>
    </xf>
    <xf numFmtId="0" fontId="9" fillId="8" borderId="0" xfId="0" applyFont="1" applyFill="1"/>
    <xf numFmtId="164" fontId="9" fillId="8" borderId="0" xfId="1" applyFont="1" applyFill="1"/>
    <xf numFmtId="0" fontId="2" fillId="9" borderId="0" xfId="0" applyFont="1" applyFill="1" applyAlignment="1">
      <alignment wrapText="1"/>
    </xf>
    <xf numFmtId="0" fontId="0" fillId="9" borderId="0" xfId="0" applyFill="1"/>
    <xf numFmtId="0" fontId="1" fillId="9" borderId="0" xfId="0" applyFont="1" applyFill="1" applyAlignment="1">
      <alignment horizontal="right" wrapText="1"/>
    </xf>
    <xf numFmtId="0" fontId="4" fillId="9" borderId="0" xfId="0" applyFont="1" applyFill="1"/>
    <xf numFmtId="164" fontId="4" fillId="9" borderId="0" xfId="1" applyFont="1" applyFill="1"/>
    <xf numFmtId="165" fontId="4" fillId="9" borderId="0" xfId="0" applyNumberFormat="1" applyFont="1" applyFill="1"/>
    <xf numFmtId="0" fontId="1" fillId="10" borderId="0" xfId="0" applyFont="1" applyFill="1"/>
    <xf numFmtId="9" fontId="1" fillId="10" borderId="0" xfId="0" applyNumberFormat="1" applyFont="1" applyFill="1" applyAlignment="1">
      <alignment vertical="center"/>
    </xf>
    <xf numFmtId="9" fontId="1" fillId="10" borderId="0" xfId="0" applyNumberFormat="1" applyFont="1" applyFill="1"/>
    <xf numFmtId="9" fontId="4" fillId="10" borderId="0" xfId="0" applyNumberFormat="1" applyFont="1" applyFill="1"/>
    <xf numFmtId="0" fontId="1" fillId="10" borderId="0" xfId="0" applyFont="1" applyFill="1" applyAlignment="1">
      <alignment vertical="center"/>
    </xf>
    <xf numFmtId="0" fontId="4" fillId="10" borderId="0" xfId="0" applyFont="1" applyFill="1"/>
    <xf numFmtId="0" fontId="11" fillId="0" borderId="0" xfId="0" applyFont="1"/>
    <xf numFmtId="0" fontId="12" fillId="0" borderId="0" xfId="0" applyFont="1"/>
    <xf numFmtId="168" fontId="12" fillId="0" borderId="0" xfId="1" applyNumberFormat="1" applyFont="1"/>
    <xf numFmtId="168" fontId="0" fillId="0" borderId="1" xfId="1" applyNumberFormat="1" applyFont="1" applyBorder="1"/>
    <xf numFmtId="168" fontId="0" fillId="10" borderId="0" xfId="1" applyNumberFormat="1" applyFont="1" applyFill="1"/>
    <xf numFmtId="168" fontId="0" fillId="0" borderId="0" xfId="1" applyNumberFormat="1" applyFont="1"/>
    <xf numFmtId="10" fontId="1" fillId="0" borderId="0" xfId="0" applyNumberFormat="1" applyFont="1"/>
    <xf numFmtId="10" fontId="1" fillId="0" borderId="0" xfId="0" applyNumberFormat="1" applyFont="1" applyAlignment="1">
      <alignment vertical="center"/>
    </xf>
    <xf numFmtId="10" fontId="0" fillId="0" borderId="0" xfId="0" applyNumberFormat="1"/>
    <xf numFmtId="10" fontId="12" fillId="0" borderId="0" xfId="0" applyNumberFormat="1" applyFont="1"/>
    <xf numFmtId="10" fontId="0" fillId="10" borderId="0" xfId="2" applyNumberFormat="1" applyFont="1" applyFill="1"/>
    <xf numFmtId="10" fontId="0" fillId="0" borderId="1" xfId="2" applyNumberFormat="1" applyFont="1" applyBorder="1"/>
    <xf numFmtId="10" fontId="0" fillId="0" borderId="0" xfId="2" applyNumberFormat="1" applyFont="1"/>
    <xf numFmtId="10" fontId="0" fillId="8" borderId="0" xfId="2" applyNumberFormat="1" applyFont="1" applyFill="1"/>
    <xf numFmtId="0" fontId="2" fillId="11" borderId="0" xfId="0" applyFont="1" applyFill="1" applyAlignment="1">
      <alignment wrapText="1"/>
    </xf>
    <xf numFmtId="0" fontId="1" fillId="11" borderId="0" xfId="0" applyFont="1" applyFill="1" applyAlignment="1">
      <alignment wrapText="1"/>
    </xf>
    <xf numFmtId="10" fontId="1" fillId="11" borderId="0" xfId="0" applyNumberFormat="1" applyFont="1" applyFill="1" applyAlignment="1">
      <alignment wrapText="1"/>
    </xf>
    <xf numFmtId="0" fontId="1" fillId="11" borderId="0" xfId="0" applyFont="1" applyFill="1" applyAlignment="1">
      <alignment horizontal="right" wrapText="1"/>
    </xf>
    <xf numFmtId="168" fontId="0" fillId="0" borderId="0" xfId="0" applyNumberFormat="1"/>
    <xf numFmtId="0" fontId="10" fillId="0" borderId="0" xfId="0" applyFont="1"/>
    <xf numFmtId="0" fontId="4" fillId="0" borderId="2" xfId="0" applyFont="1" applyBorder="1"/>
    <xf numFmtId="168" fontId="4" fillId="0" borderId="2" xfId="1" applyNumberFormat="1" applyFont="1" applyBorder="1"/>
    <xf numFmtId="10" fontId="4" fillId="0" borderId="2" xfId="0" applyNumberFormat="1" applyFont="1" applyBorder="1"/>
    <xf numFmtId="168" fontId="4" fillId="0" borderId="2" xfId="0" applyNumberFormat="1" applyFont="1" applyBorder="1"/>
    <xf numFmtId="0" fontId="1" fillId="11" borderId="0" xfId="0" applyFont="1" applyFill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2" fillId="0" borderId="0" xfId="0" applyFont="1" applyAlignment="1">
      <alignment horizontal="center"/>
    </xf>
    <xf numFmtId="9" fontId="0" fillId="0" borderId="0" xfId="2" applyFont="1" applyAlignment="1">
      <alignment horizontal="center"/>
    </xf>
    <xf numFmtId="9" fontId="4" fillId="0" borderId="2" xfId="2" applyFont="1" applyBorder="1" applyAlignment="1">
      <alignment horizontal="center"/>
    </xf>
    <xf numFmtId="0" fontId="4" fillId="5" borderId="3" xfId="0" applyFont="1" applyFill="1" applyBorder="1"/>
    <xf numFmtId="0" fontId="4" fillId="5" borderId="2" xfId="0" applyFont="1" applyFill="1" applyBorder="1"/>
    <xf numFmtId="0" fontId="4" fillId="5" borderId="4" xfId="0" applyFont="1" applyFill="1" applyBorder="1"/>
    <xf numFmtId="0" fontId="0" fillId="5" borderId="5" xfId="0" applyFill="1" applyBorder="1"/>
    <xf numFmtId="169" fontId="0" fillId="5" borderId="0" xfId="0" applyNumberFormat="1" applyFill="1"/>
    <xf numFmtId="0" fontId="0" fillId="5" borderId="0" xfId="0" applyFill="1" applyAlignment="1">
      <alignment horizontal="center"/>
    </xf>
    <xf numFmtId="44" fontId="0" fillId="5" borderId="0" xfId="3" applyFont="1" applyFill="1"/>
    <xf numFmtId="0" fontId="0" fillId="5" borderId="6" xfId="0" applyFill="1" applyBorder="1"/>
    <xf numFmtId="0" fontId="0" fillId="5" borderId="7" xfId="0" applyFill="1" applyBorder="1"/>
    <xf numFmtId="0" fontId="0" fillId="5" borderId="8" xfId="0" applyFill="1" applyBorder="1"/>
    <xf numFmtId="0" fontId="0" fillId="5" borderId="9" xfId="0" applyFill="1" applyBorder="1"/>
    <xf numFmtId="0" fontId="14" fillId="0" borderId="0" xfId="0" applyFont="1"/>
    <xf numFmtId="0" fontId="0" fillId="5" borderId="11" xfId="0" applyFill="1" applyBorder="1"/>
    <xf numFmtId="0" fontId="0" fillId="5" borderId="12" xfId="0" applyFill="1" applyBorder="1"/>
    <xf numFmtId="0" fontId="0" fillId="0" borderId="0" xfId="0" applyAlignment="1">
      <alignment horizontal="right"/>
    </xf>
    <xf numFmtId="0" fontId="0" fillId="0" borderId="1" xfId="0" applyBorder="1"/>
    <xf numFmtId="44" fontId="0" fillId="5" borderId="1" xfId="3" applyFont="1" applyFill="1" applyBorder="1"/>
    <xf numFmtId="0" fontId="0" fillId="5" borderId="13" xfId="0" applyFill="1" applyBorder="1"/>
    <xf numFmtId="44" fontId="0" fillId="5" borderId="15" xfId="3" applyFont="1" applyFill="1" applyBorder="1"/>
    <xf numFmtId="0" fontId="0" fillId="5" borderId="0" xfId="0" applyFill="1" applyBorder="1"/>
    <xf numFmtId="44" fontId="0" fillId="5" borderId="6" xfId="3" applyFont="1" applyFill="1" applyBorder="1"/>
    <xf numFmtId="0" fontId="0" fillId="12" borderId="1" xfId="0" applyFill="1" applyBorder="1"/>
    <xf numFmtId="0" fontId="0" fillId="0" borderId="0" xfId="0" applyFont="1"/>
    <xf numFmtId="0" fontId="1" fillId="13" borderId="0" xfId="0" applyFont="1" applyFill="1"/>
    <xf numFmtId="0" fontId="0" fillId="13" borderId="0" xfId="0" applyFill="1"/>
    <xf numFmtId="0" fontId="0" fillId="9" borderId="13" xfId="0" applyFill="1" applyBorder="1"/>
    <xf numFmtId="0" fontId="0" fillId="9" borderId="14" xfId="0" applyFill="1" applyBorder="1"/>
    <xf numFmtId="0" fontId="0" fillId="9" borderId="15" xfId="0" applyFill="1" applyBorder="1"/>
    <xf numFmtId="0" fontId="0" fillId="9" borderId="5" xfId="0" applyFill="1" applyBorder="1"/>
    <xf numFmtId="0" fontId="0" fillId="9" borderId="0" xfId="0" applyFill="1" applyBorder="1"/>
    <xf numFmtId="0" fontId="0" fillId="9" borderId="6" xfId="0" applyFill="1" applyBorder="1"/>
    <xf numFmtId="0" fontId="0" fillId="9" borderId="7" xfId="0" applyFill="1" applyBorder="1"/>
    <xf numFmtId="0" fontId="0" fillId="9" borderId="8" xfId="0" applyFill="1" applyBorder="1"/>
    <xf numFmtId="0" fontId="0" fillId="9" borderId="9" xfId="0" applyFill="1" applyBorder="1"/>
    <xf numFmtId="0" fontId="4" fillId="9" borderId="1" xfId="0" applyFont="1" applyFill="1" applyBorder="1"/>
    <xf numFmtId="0" fontId="4" fillId="5" borderId="2" xfId="0" applyFont="1" applyFill="1" applyBorder="1" applyAlignment="1">
      <alignment wrapText="1"/>
    </xf>
    <xf numFmtId="0" fontId="4" fillId="5" borderId="1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3" xfId="0" applyBorder="1"/>
    <xf numFmtId="0" fontId="0" fillId="0" borderId="4" xfId="0" applyBorder="1"/>
    <xf numFmtId="0" fontId="0" fillId="7" borderId="1" xfId="0" applyFill="1" applyBorder="1"/>
    <xf numFmtId="20" fontId="0" fillId="7" borderId="1" xfId="0" applyNumberFormat="1" applyFill="1" applyBorder="1"/>
    <xf numFmtId="0" fontId="0" fillId="7" borderId="3" xfId="0" applyFill="1" applyBorder="1"/>
    <xf numFmtId="20" fontId="0" fillId="7" borderId="4" xfId="0" applyNumberFormat="1" applyFill="1" applyBorder="1"/>
    <xf numFmtId="0" fontId="4" fillId="0" borderId="16" xfId="0" applyFont="1" applyBorder="1"/>
    <xf numFmtId="0" fontId="13" fillId="0" borderId="1" xfId="0" applyFont="1" applyBorder="1"/>
    <xf numFmtId="0" fontId="0" fillId="14" borderId="1" xfId="0" applyFill="1" applyBorder="1"/>
    <xf numFmtId="20" fontId="0" fillId="14" borderId="1" xfId="0" applyNumberFormat="1" applyFill="1" applyBorder="1"/>
    <xf numFmtId="0" fontId="0" fillId="14" borderId="3" xfId="0" applyFill="1" applyBorder="1"/>
    <xf numFmtId="20" fontId="0" fillId="14" borderId="4" xfId="0" applyNumberFormat="1" applyFill="1" applyBorder="1"/>
    <xf numFmtId="0" fontId="4" fillId="14" borderId="17" xfId="0" applyFont="1" applyFill="1" applyBorder="1"/>
    <xf numFmtId="0" fontId="4" fillId="14" borderId="18" xfId="0" applyFont="1" applyFill="1" applyBorder="1"/>
    <xf numFmtId="0" fontId="4" fillId="14" borderId="19" xfId="0" applyFont="1" applyFill="1" applyBorder="1"/>
    <xf numFmtId="0" fontId="4" fillId="14" borderId="20" xfId="0" applyFont="1" applyFill="1" applyBorder="1"/>
    <xf numFmtId="0" fontId="4" fillId="14" borderId="21" xfId="0" applyFont="1" applyFill="1" applyBorder="1"/>
    <xf numFmtId="0" fontId="4" fillId="14" borderId="22" xfId="0" applyFont="1" applyFill="1" applyBorder="1"/>
    <xf numFmtId="0" fontId="0" fillId="14" borderId="12" xfId="0" applyFill="1" applyBorder="1"/>
    <xf numFmtId="174" fontId="0" fillId="0" borderId="1" xfId="0" applyNumberFormat="1" applyBorder="1"/>
    <xf numFmtId="175" fontId="0" fillId="0" borderId="1" xfId="1" applyNumberFormat="1" applyFont="1" applyBorder="1"/>
    <xf numFmtId="175" fontId="0" fillId="0" borderId="0" xfId="1" applyNumberFormat="1" applyFont="1"/>
    <xf numFmtId="44" fontId="0" fillId="0" borderId="1" xfId="3" applyFont="1" applyBorder="1"/>
    <xf numFmtId="0" fontId="4" fillId="14" borderId="1" xfId="0" applyFont="1" applyFill="1" applyBorder="1" applyAlignment="1">
      <alignment horizontal="right"/>
    </xf>
    <xf numFmtId="177" fontId="0" fillId="0" borderId="1" xfId="0" applyNumberFormat="1" applyBorder="1"/>
    <xf numFmtId="177" fontId="0" fillId="0" borderId="10" xfId="0" applyNumberFormat="1" applyBorder="1"/>
    <xf numFmtId="177" fontId="4" fillId="0" borderId="16" xfId="0" applyNumberFormat="1" applyFont="1" applyBorder="1"/>
    <xf numFmtId="0" fontId="4" fillId="15" borderId="1" xfId="0" applyFont="1" applyFill="1" applyBorder="1"/>
    <xf numFmtId="9" fontId="0" fillId="0" borderId="1" xfId="2" applyFont="1" applyBorder="1"/>
    <xf numFmtId="9" fontId="0" fillId="0" borderId="1" xfId="2" applyNumberFormat="1" applyFont="1" applyBorder="1"/>
    <xf numFmtId="9" fontId="15" fillId="0" borderId="0" xfId="0" applyNumberFormat="1" applyFont="1"/>
    <xf numFmtId="0" fontId="0" fillId="14" borderId="13" xfId="0" applyFill="1" applyBorder="1"/>
    <xf numFmtId="0" fontId="0" fillId="14" borderId="14" xfId="0" applyFill="1" applyBorder="1"/>
    <xf numFmtId="0" fontId="0" fillId="14" borderId="15" xfId="0" applyFill="1" applyBorder="1"/>
    <xf numFmtId="0" fontId="0" fillId="14" borderId="0" xfId="0" applyFill="1" applyBorder="1"/>
    <xf numFmtId="0" fontId="0" fillId="14" borderId="6" xfId="0" applyFill="1" applyBorder="1"/>
    <xf numFmtId="0" fontId="0" fillId="14" borderId="5" xfId="0" applyFill="1" applyBorder="1"/>
    <xf numFmtId="0" fontId="0" fillId="14" borderId="7" xfId="0" applyFill="1" applyBorder="1"/>
    <xf numFmtId="0" fontId="0" fillId="14" borderId="8" xfId="0" applyFill="1" applyBorder="1"/>
    <xf numFmtId="0" fontId="0" fillId="14" borderId="9" xfId="0" applyFill="1" applyBorder="1"/>
    <xf numFmtId="0" fontId="0" fillId="14" borderId="5" xfId="0" applyFont="1" applyFill="1" applyBorder="1" applyAlignment="1">
      <alignment horizontal="left"/>
    </xf>
    <xf numFmtId="168" fontId="0" fillId="14" borderId="1" xfId="1" applyNumberFormat="1" applyFont="1" applyFill="1" applyBorder="1"/>
  </cellXfs>
  <cellStyles count="4">
    <cellStyle name="Comma" xfId="1" builtinId="3"/>
    <cellStyle name="Currency" xfId="3" builtinId="4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FFCCFF"/>
      <color rgb="FFFAC8C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6E2438-93D3-45C5-B461-33945C1E0143}">
  <dimension ref="A1:XFD1026"/>
  <sheetViews>
    <sheetView zoomScale="80" zoomScaleNormal="8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A4" sqref="A4"/>
    </sheetView>
  </sheetViews>
  <sheetFormatPr defaultRowHeight="14.4" x14ac:dyDescent="0.3"/>
  <cols>
    <col min="1" max="1" width="26.44140625" customWidth="1"/>
    <col min="19" max="19" width="8.44140625" bestFit="1" customWidth="1"/>
    <col min="20" max="21" width="9.5546875" bestFit="1" customWidth="1"/>
  </cols>
  <sheetData>
    <row r="1" spans="1:60 16384:16384" x14ac:dyDescent="0.3">
      <c r="A1" s="7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</row>
    <row r="2" spans="1:60 16384:16384" x14ac:dyDescent="0.3">
      <c r="A2" s="3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</row>
    <row r="3" spans="1:60 16384:16384" x14ac:dyDescent="0.3">
      <c r="A3" s="7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</row>
    <row r="4" spans="1:60 16384:16384" x14ac:dyDescent="0.3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</row>
    <row r="5" spans="1:60 16384:16384" x14ac:dyDescent="0.3">
      <c r="A5" s="4"/>
      <c r="B5" s="5" t="s">
        <v>3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9</v>
      </c>
      <c r="I5" s="5" t="s">
        <v>10</v>
      </c>
      <c r="J5" s="5" t="s">
        <v>11</v>
      </c>
      <c r="K5" s="5" t="s">
        <v>12</v>
      </c>
      <c r="L5" s="5" t="s">
        <v>13</v>
      </c>
      <c r="M5" s="5" t="s">
        <v>14</v>
      </c>
      <c r="N5" s="5" t="s">
        <v>15</v>
      </c>
      <c r="O5" s="5" t="s">
        <v>16</v>
      </c>
      <c r="P5" s="5" t="s">
        <v>17</v>
      </c>
      <c r="Q5" s="5" t="s">
        <v>18</v>
      </c>
      <c r="R5" s="5" t="s">
        <v>19</v>
      </c>
      <c r="S5" s="5" t="s">
        <v>20</v>
      </c>
      <c r="T5" s="5" t="s">
        <v>21</v>
      </c>
      <c r="U5" s="5" t="s">
        <v>22</v>
      </c>
      <c r="V5" s="5" t="s">
        <v>23</v>
      </c>
      <c r="W5" s="5" t="s">
        <v>24</v>
      </c>
      <c r="X5" s="5" t="s">
        <v>25</v>
      </c>
      <c r="Y5" s="5" t="s">
        <v>26</v>
      </c>
      <c r="Z5" s="5" t="s">
        <v>27</v>
      </c>
      <c r="AA5" s="5" t="s">
        <v>28</v>
      </c>
      <c r="AB5" s="5" t="s">
        <v>29</v>
      </c>
      <c r="AC5" s="5" t="s">
        <v>30</v>
      </c>
      <c r="AD5" s="5" t="s">
        <v>31</v>
      </c>
      <c r="AE5" s="5" t="s">
        <v>32</v>
      </c>
      <c r="AF5" s="5" t="s">
        <v>33</v>
      </c>
      <c r="AG5" s="5" t="s">
        <v>34</v>
      </c>
      <c r="AH5" s="5" t="s">
        <v>35</v>
      </c>
      <c r="AI5" s="5" t="s">
        <v>36</v>
      </c>
      <c r="AJ5" s="5" t="s">
        <v>37</v>
      </c>
      <c r="AK5" s="5" t="s">
        <v>38</v>
      </c>
      <c r="AL5" s="5" t="s">
        <v>39</v>
      </c>
      <c r="AM5" s="5" t="s">
        <v>40</v>
      </c>
      <c r="AN5" s="5" t="s">
        <v>41</v>
      </c>
      <c r="AO5" s="5" t="s">
        <v>42</v>
      </c>
      <c r="AP5" s="5" t="s">
        <v>43</v>
      </c>
      <c r="AQ5" s="5" t="s">
        <v>44</v>
      </c>
      <c r="AR5" s="5" t="s">
        <v>45</v>
      </c>
      <c r="AS5" s="5" t="s">
        <v>46</v>
      </c>
      <c r="AT5" s="5" t="s">
        <v>47</v>
      </c>
      <c r="AU5" s="5" t="s">
        <v>48</v>
      </c>
      <c r="AV5" s="5" t="s">
        <v>49</v>
      </c>
      <c r="AW5" s="5" t="s">
        <v>50</v>
      </c>
      <c r="AX5" s="5" t="s">
        <v>51</v>
      </c>
      <c r="AY5" s="5" t="s">
        <v>52</v>
      </c>
      <c r="AZ5" s="5" t="s">
        <v>53</v>
      </c>
      <c r="BA5" s="5" t="s">
        <v>54</v>
      </c>
      <c r="BB5" s="5" t="s">
        <v>55</v>
      </c>
      <c r="BC5" s="5" t="s">
        <v>56</v>
      </c>
      <c r="BD5" s="5" t="s">
        <v>57</v>
      </c>
      <c r="BE5" s="5" t="s">
        <v>58</v>
      </c>
      <c r="BF5" s="5" t="s">
        <v>59</v>
      </c>
      <c r="BG5" s="5" t="s">
        <v>60</v>
      </c>
      <c r="BH5" s="5" t="s">
        <v>61</v>
      </c>
    </row>
    <row r="6" spans="1:60 16384:16384" x14ac:dyDescent="0.3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</row>
    <row r="7" spans="1:60 16384:16384" x14ac:dyDescent="0.3">
      <c r="A7" s="1" t="s">
        <v>62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</row>
    <row r="8" spans="1:60 16384:16384" x14ac:dyDescent="0.3">
      <c r="A8" s="2" t="s">
        <v>262</v>
      </c>
      <c r="B8" s="8">
        <v>0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8">
        <f>Overheads!P7*1.2</f>
        <v>9351.8240999999998</v>
      </c>
      <c r="J8" s="8">
        <f>Overheads!Q7*1.2</f>
        <v>9585.6197024999983</v>
      </c>
      <c r="K8" s="8">
        <f>Overheads!R7*1.2</f>
        <v>9819.4153050000004</v>
      </c>
      <c r="L8" s="8">
        <f>Overheads!S7*1.2</f>
        <v>10053.210907500001</v>
      </c>
      <c r="M8" s="8">
        <f>Overheads!T7*1.2</f>
        <v>10287.006510000001</v>
      </c>
      <c r="N8" s="8">
        <f>Overheads!U7*1.2</f>
        <v>10520.8021125</v>
      </c>
      <c r="O8" s="8">
        <f>Overheads!V7*1.2</f>
        <v>10754.597715</v>
      </c>
      <c r="P8" s="8">
        <f>Overheads!W7*1.2</f>
        <v>10988.3933175</v>
      </c>
      <c r="Q8" s="8">
        <f>Overheads!X7*1.2</f>
        <v>11222.188920000002</v>
      </c>
      <c r="R8" s="8">
        <f>Overheads!Y7*1.2</f>
        <v>11455.984522500001</v>
      </c>
      <c r="S8" s="8">
        <f>Overheads!Z7*1.2</f>
        <v>11689.780125000001</v>
      </c>
      <c r="T8" s="8">
        <f>Overheads!AA7*1.2</f>
        <v>11923.575727500001</v>
      </c>
      <c r="U8" s="8">
        <f>Overheads!AB7*1.2</f>
        <v>12157.371330000002</v>
      </c>
      <c r="V8" s="8">
        <f>Overheads!AC7*1.2</f>
        <v>12157.371330000002</v>
      </c>
      <c r="W8" s="8">
        <f>Overheads!AD7*1.2</f>
        <v>12624.962535000001</v>
      </c>
      <c r="X8" s="8">
        <f>Overheads!AE7*1.2</f>
        <v>13092.553740000003</v>
      </c>
      <c r="Y8" s="8">
        <f>Overheads!AF7*1.2</f>
        <v>13560.144945000002</v>
      </c>
      <c r="Z8" s="8">
        <f>Overheads!AG7*1.2</f>
        <v>14027.736150000002</v>
      </c>
      <c r="AA8" s="8">
        <f>Overheads!AH7*1.2</f>
        <v>14495.327355000003</v>
      </c>
      <c r="AB8" s="8">
        <f>Overheads!AI7*1.2</f>
        <v>14962.918560000004</v>
      </c>
      <c r="AC8" s="8">
        <f>Overheads!AJ7*1.2</f>
        <v>15430.509765000004</v>
      </c>
      <c r="AD8" s="8">
        <f>Overheads!AK7*1.2</f>
        <v>15898.100970000003</v>
      </c>
      <c r="AE8" s="8">
        <f>Overheads!AL7*1.2</f>
        <v>16365.692175000006</v>
      </c>
      <c r="AF8" s="8">
        <f>Overheads!AM7*1.2</f>
        <v>16833.283380000004</v>
      </c>
      <c r="AG8" s="8">
        <f>Overheads!AN7*1.2</f>
        <v>17300.874585000005</v>
      </c>
      <c r="AH8" s="8">
        <f>Overheads!AO7*1.2</f>
        <v>17768.465790000006</v>
      </c>
      <c r="AI8" s="8">
        <f>Overheads!AP7*1.2</f>
        <v>17768.465790000006</v>
      </c>
      <c r="AJ8" s="8">
        <f>Overheads!AQ7*1.2</f>
        <v>18236.056995000006</v>
      </c>
      <c r="AK8" s="8">
        <f>Overheads!AR7*1.2</f>
        <v>18703.648200000007</v>
      </c>
      <c r="AL8" s="8">
        <f>Overheads!AS7*1.2</f>
        <v>19171.239405000008</v>
      </c>
      <c r="AM8" s="8">
        <f>Overheads!AT7*1.2</f>
        <v>19638.830610000008</v>
      </c>
      <c r="AN8" s="8">
        <f>Overheads!AU7*1.2</f>
        <v>20106.421815000009</v>
      </c>
      <c r="AO8" s="8">
        <f>Overheads!AV7*1.2</f>
        <v>20574.013020000006</v>
      </c>
      <c r="AP8" s="8">
        <f>Overheads!AW7*1.2</f>
        <v>21041.604225000006</v>
      </c>
      <c r="AQ8" s="8">
        <f>Overheads!AX7*1.2</f>
        <v>21509.195430000011</v>
      </c>
      <c r="AR8" s="8">
        <f>Overheads!AY7*1.2</f>
        <v>21976.786635000011</v>
      </c>
      <c r="AS8" s="8">
        <f>Overheads!AZ7*1.2</f>
        <v>22444.377840000008</v>
      </c>
      <c r="AT8" s="8">
        <f>Overheads!BA7*1.2</f>
        <v>22911.969045000009</v>
      </c>
      <c r="AU8" s="8">
        <f>Overheads!BB7*1.2</f>
        <v>23379.560250000006</v>
      </c>
      <c r="AV8" s="8">
        <f>Overheads!BC7*1.2</f>
        <v>23379.560250000006</v>
      </c>
      <c r="AW8" s="8">
        <f>Overheads!BD7*1.2</f>
        <v>23379.560250000006</v>
      </c>
      <c r="AX8" s="8">
        <f>Overheads!BE7*1.2</f>
        <v>23379.560250000006</v>
      </c>
      <c r="AY8" s="8">
        <f>Overheads!BF7*1.2</f>
        <v>23379.560250000006</v>
      </c>
      <c r="AZ8" s="8">
        <f>Overheads!BG7*1.2</f>
        <v>23379.560250000006</v>
      </c>
      <c r="BA8" s="8">
        <f>Overheads!BH7*1.2</f>
        <v>23379.560250000006</v>
      </c>
      <c r="BB8" s="8">
        <f>Overheads!BI7*1.2</f>
        <v>23379.560250000006</v>
      </c>
      <c r="BC8" s="8">
        <f>Overheads!BJ7*1.2</f>
        <v>23379.560250000006</v>
      </c>
      <c r="BD8" s="8">
        <f>Overheads!BK7*1.2</f>
        <v>23379.560250000006</v>
      </c>
      <c r="BE8" s="8">
        <f>Overheads!BL7*1.2</f>
        <v>23379.560250000006</v>
      </c>
      <c r="BF8" s="8">
        <f>Overheads!BM7*1.2</f>
        <v>23379.560250000006</v>
      </c>
      <c r="BG8" s="8">
        <f>Overheads!BN7*1.2</f>
        <v>23379.560250000006</v>
      </c>
      <c r="BH8" s="8">
        <f>Overheads!BO7*1.2</f>
        <v>23379.560250000006</v>
      </c>
    </row>
    <row r="9" spans="1:60 16384:16384" x14ac:dyDescent="0.3">
      <c r="A9" s="2" t="s">
        <v>63</v>
      </c>
      <c r="B9" s="8">
        <f>Funding!B15</f>
        <v>140000</v>
      </c>
      <c r="C9" s="8">
        <f>Funding!C15</f>
        <v>0</v>
      </c>
      <c r="D9" s="8">
        <f>Funding!D15</f>
        <v>0</v>
      </c>
      <c r="E9" s="8">
        <f>Funding!E15</f>
        <v>0</v>
      </c>
      <c r="F9" s="8">
        <f>Funding!F15</f>
        <v>0</v>
      </c>
      <c r="G9" s="8">
        <f>Funding!G15</f>
        <v>0</v>
      </c>
      <c r="H9" s="8">
        <f>Funding!H15</f>
        <v>0</v>
      </c>
      <c r="I9" s="8">
        <f>Funding!I15</f>
        <v>0</v>
      </c>
      <c r="J9" s="8">
        <f>Funding!J15</f>
        <v>0</v>
      </c>
      <c r="K9" s="8">
        <f>Funding!K15</f>
        <v>0</v>
      </c>
      <c r="L9" s="8">
        <f>Funding!L15</f>
        <v>0</v>
      </c>
      <c r="M9" s="8">
        <f>Funding!M15</f>
        <v>0</v>
      </c>
      <c r="N9" s="8">
        <f>Funding!N15</f>
        <v>0</v>
      </c>
      <c r="O9" s="8">
        <f>Funding!O15</f>
        <v>0</v>
      </c>
      <c r="P9" s="8">
        <f>Funding!P15</f>
        <v>0</v>
      </c>
      <c r="Q9" s="8">
        <f>Funding!Q15</f>
        <v>0</v>
      </c>
      <c r="R9" s="8">
        <f>Funding!R15</f>
        <v>0</v>
      </c>
      <c r="S9" s="8">
        <f>Funding!S15</f>
        <v>0</v>
      </c>
      <c r="T9" s="8">
        <f>Funding!T15</f>
        <v>0</v>
      </c>
      <c r="U9" s="8">
        <f>Funding!U15</f>
        <v>0</v>
      </c>
      <c r="V9" s="8">
        <f>Funding!V15</f>
        <v>0</v>
      </c>
      <c r="W9" s="8">
        <f>Funding!W15</f>
        <v>0</v>
      </c>
      <c r="X9" s="8">
        <f>Funding!X15</f>
        <v>0</v>
      </c>
      <c r="Y9" s="8">
        <f>Funding!Y15</f>
        <v>0</v>
      </c>
      <c r="Z9" s="8">
        <f>Funding!Z15</f>
        <v>0</v>
      </c>
      <c r="AA9" s="8">
        <f>Funding!AA15</f>
        <v>0</v>
      </c>
      <c r="AB9" s="8">
        <f>Funding!AB15</f>
        <v>0</v>
      </c>
      <c r="AC9" s="8">
        <f>Funding!AC15</f>
        <v>0</v>
      </c>
      <c r="AD9" s="8">
        <f>Funding!AD15</f>
        <v>0</v>
      </c>
      <c r="AE9" s="8">
        <f>Funding!AE15</f>
        <v>0</v>
      </c>
      <c r="AF9" s="8">
        <f>Funding!AF15</f>
        <v>0</v>
      </c>
      <c r="AG9" s="8">
        <f>Funding!AG15</f>
        <v>0</v>
      </c>
      <c r="AH9" s="8">
        <f>Funding!AH15</f>
        <v>0</v>
      </c>
      <c r="AI9" s="8">
        <f>Funding!AI15</f>
        <v>0</v>
      </c>
      <c r="AJ9" s="8">
        <f>Funding!AJ15</f>
        <v>0</v>
      </c>
      <c r="AK9" s="8">
        <f>Funding!AK15</f>
        <v>0</v>
      </c>
      <c r="AL9" s="8">
        <f>Funding!AL15</f>
        <v>0</v>
      </c>
      <c r="AM9" s="8">
        <f>Funding!AM15</f>
        <v>0</v>
      </c>
      <c r="AN9" s="8">
        <f>Funding!AN15</f>
        <v>0</v>
      </c>
      <c r="AO9" s="8">
        <f>Funding!AO15</f>
        <v>0</v>
      </c>
      <c r="AP9" s="8">
        <f>Funding!AP15</f>
        <v>0</v>
      </c>
      <c r="AQ9" s="8">
        <f>Funding!AQ15</f>
        <v>0</v>
      </c>
      <c r="AR9" s="8">
        <f>Funding!AR15</f>
        <v>0</v>
      </c>
      <c r="AS9" s="8">
        <f>Funding!AS15</f>
        <v>0</v>
      </c>
      <c r="AT9" s="8">
        <f>Funding!AT15</f>
        <v>0</v>
      </c>
      <c r="AU9" s="8">
        <f>Funding!AU15</f>
        <v>0</v>
      </c>
      <c r="AV9" s="8">
        <f>Funding!AV15</f>
        <v>0</v>
      </c>
      <c r="AW9" s="8">
        <f>Funding!AW15</f>
        <v>0</v>
      </c>
      <c r="AX9" s="8">
        <f>Funding!AX15</f>
        <v>0</v>
      </c>
      <c r="AY9" s="8">
        <f>Funding!AY15</f>
        <v>0</v>
      </c>
      <c r="AZ9" s="8">
        <f>Funding!AZ15</f>
        <v>0</v>
      </c>
      <c r="BA9" s="8">
        <f>Funding!BA15</f>
        <v>0</v>
      </c>
      <c r="BB9" s="8">
        <f>Funding!BB15</f>
        <v>0</v>
      </c>
      <c r="BC9" s="8">
        <f>Funding!BC15</f>
        <v>0</v>
      </c>
      <c r="BD9" s="8">
        <f>Funding!BD15</f>
        <v>0</v>
      </c>
      <c r="BE9" s="8">
        <f>Funding!BE15</f>
        <v>0</v>
      </c>
      <c r="BF9" s="8">
        <f>Funding!BF15</f>
        <v>0</v>
      </c>
      <c r="BG9" s="8">
        <f>Funding!BG15</f>
        <v>0</v>
      </c>
      <c r="BH9" s="8">
        <f>Funding!BH15</f>
        <v>0</v>
      </c>
    </row>
    <row r="10" spans="1:60 16384:16384" x14ac:dyDescent="0.3">
      <c r="A10" s="2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</row>
    <row r="11" spans="1:60 16384:16384" x14ac:dyDescent="0.3">
      <c r="A11" s="6" t="s">
        <v>64</v>
      </c>
      <c r="B11" s="10">
        <f>SUM(B8:B9)</f>
        <v>140000</v>
      </c>
      <c r="C11" s="10">
        <f>SUM(C8:C9)</f>
        <v>0</v>
      </c>
      <c r="D11" s="10">
        <f>SUM(D8:D9)</f>
        <v>0</v>
      </c>
      <c r="E11" s="10">
        <f>SUM(E8:E9)</f>
        <v>0</v>
      </c>
      <c r="F11" s="10">
        <f>SUM(F8:F9)</f>
        <v>0</v>
      </c>
      <c r="G11" s="10">
        <f>SUM(G8:G9)</f>
        <v>0</v>
      </c>
      <c r="H11" s="10">
        <f>SUM(H8:H9)</f>
        <v>0</v>
      </c>
      <c r="I11" s="10">
        <f>SUM(I8:I9)</f>
        <v>9351.8240999999998</v>
      </c>
      <c r="J11" s="10">
        <f>SUM(J8:J9)</f>
        <v>9585.6197024999983</v>
      </c>
      <c r="K11" s="10">
        <f>SUM(K8:K9)</f>
        <v>9819.4153050000004</v>
      </c>
      <c r="L11" s="10">
        <f>SUM(L8:L9)</f>
        <v>10053.210907500001</v>
      </c>
      <c r="M11" s="10">
        <f>SUM(M8:M9)</f>
        <v>10287.006510000001</v>
      </c>
      <c r="N11" s="10">
        <f>SUM(N8:N9)</f>
        <v>10520.8021125</v>
      </c>
      <c r="O11" s="10">
        <f>SUM(O8:O9)</f>
        <v>10754.597715</v>
      </c>
      <c r="P11" s="10">
        <f>SUM(P8:P9)</f>
        <v>10988.3933175</v>
      </c>
      <c r="Q11" s="10">
        <f>SUM(Q8:Q9)</f>
        <v>11222.188920000002</v>
      </c>
      <c r="R11" s="10">
        <f>SUM(R8:R9)</f>
        <v>11455.984522500001</v>
      </c>
      <c r="S11" s="10">
        <f>SUM(S8:S9)</f>
        <v>11689.780125000001</v>
      </c>
      <c r="T11" s="10">
        <f>SUM(T8:T9)</f>
        <v>11923.575727500001</v>
      </c>
      <c r="U11" s="10">
        <f>SUM(U8:U9)</f>
        <v>12157.371330000002</v>
      </c>
      <c r="V11" s="10">
        <f>SUM(V8:V9)</f>
        <v>12157.371330000002</v>
      </c>
      <c r="W11" s="10">
        <f>SUM(W8:W9)</f>
        <v>12624.962535000001</v>
      </c>
      <c r="X11" s="10">
        <f>SUM(X8:X9)</f>
        <v>13092.553740000003</v>
      </c>
      <c r="Y11" s="10">
        <f>SUM(Y8:Y9)</f>
        <v>13560.144945000002</v>
      </c>
      <c r="Z11" s="10">
        <f>SUM(Z8:Z9)</f>
        <v>14027.736150000002</v>
      </c>
      <c r="AA11" s="10">
        <f>SUM(AA8:AA9)</f>
        <v>14495.327355000003</v>
      </c>
      <c r="AB11" s="10">
        <f>SUM(AB8:AB9)</f>
        <v>14962.918560000004</v>
      </c>
      <c r="AC11" s="10">
        <f>SUM(AC8:AC9)</f>
        <v>15430.509765000004</v>
      </c>
      <c r="AD11" s="10">
        <f>SUM(AD8:AD9)</f>
        <v>15898.100970000003</v>
      </c>
      <c r="AE11" s="10">
        <f>SUM(AE8:AE9)</f>
        <v>16365.692175000006</v>
      </c>
      <c r="AF11" s="10">
        <f>SUM(AF8:AF9)</f>
        <v>16833.283380000004</v>
      </c>
      <c r="AG11" s="10">
        <f>SUM(AG8:AG9)</f>
        <v>17300.874585000005</v>
      </c>
      <c r="AH11" s="10">
        <f>SUM(AH8:AH9)</f>
        <v>17768.465790000006</v>
      </c>
      <c r="AI11" s="10">
        <f>SUM(AI8:AI9)</f>
        <v>17768.465790000006</v>
      </c>
      <c r="AJ11" s="10">
        <f>SUM(AJ8:AJ9)</f>
        <v>18236.056995000006</v>
      </c>
      <c r="AK11" s="10">
        <f>SUM(AK8:AK9)</f>
        <v>18703.648200000007</v>
      </c>
      <c r="AL11" s="10">
        <f>SUM(AL8:AL9)</f>
        <v>19171.239405000008</v>
      </c>
      <c r="AM11" s="10">
        <f>SUM(AM8:AM9)</f>
        <v>19638.830610000008</v>
      </c>
      <c r="AN11" s="10">
        <f>SUM(AN8:AN9)</f>
        <v>20106.421815000009</v>
      </c>
      <c r="AO11" s="10">
        <f>SUM(AO8:AO9)</f>
        <v>20574.013020000006</v>
      </c>
      <c r="AP11" s="10">
        <f>SUM(AP8:AP9)</f>
        <v>21041.604225000006</v>
      </c>
      <c r="AQ11" s="10">
        <f>SUM(AQ8:AQ9)</f>
        <v>21509.195430000011</v>
      </c>
      <c r="AR11" s="10">
        <f>SUM(AR8:AR9)</f>
        <v>21976.786635000011</v>
      </c>
      <c r="AS11" s="10">
        <f>SUM(AS8:AS9)</f>
        <v>22444.377840000008</v>
      </c>
      <c r="AT11" s="10">
        <f>SUM(AT8:AT9)</f>
        <v>22911.969045000009</v>
      </c>
      <c r="AU11" s="10">
        <f>SUM(AU8:AU9)</f>
        <v>23379.560250000006</v>
      </c>
      <c r="AV11" s="10">
        <f>SUM(AV8:AV9)</f>
        <v>23379.560250000006</v>
      </c>
      <c r="AW11" s="10">
        <f>SUM(AW8:AW9)</f>
        <v>23379.560250000006</v>
      </c>
      <c r="AX11" s="10">
        <f>SUM(AX8:AX9)</f>
        <v>23379.560250000006</v>
      </c>
      <c r="AY11" s="10">
        <f>SUM(AY8:AY9)</f>
        <v>23379.560250000006</v>
      </c>
      <c r="AZ11" s="10">
        <f>SUM(AZ8:AZ9)</f>
        <v>23379.560250000006</v>
      </c>
      <c r="BA11" s="10">
        <f>SUM(BA8:BA9)</f>
        <v>23379.560250000006</v>
      </c>
      <c r="BB11" s="10">
        <f>SUM(BB8:BB9)</f>
        <v>23379.560250000006</v>
      </c>
      <c r="BC11" s="10">
        <f>SUM(BC8:BC9)</f>
        <v>23379.560250000006</v>
      </c>
      <c r="BD11" s="10">
        <f>SUM(BD8:BD9)</f>
        <v>23379.560250000006</v>
      </c>
      <c r="BE11" s="10">
        <f>SUM(BE8:BE9)</f>
        <v>23379.560250000006</v>
      </c>
      <c r="BF11" s="10">
        <f>SUM(BF8:BF9)</f>
        <v>23379.560250000006</v>
      </c>
      <c r="BG11" s="10">
        <f>SUM(BG8:BG9)</f>
        <v>23379.560250000006</v>
      </c>
      <c r="BH11" s="10">
        <f>SUM(BH8:BH9)</f>
        <v>23379.560250000006</v>
      </c>
    </row>
    <row r="12" spans="1:60 16384:16384" x14ac:dyDescent="0.3">
      <c r="A12" s="2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</row>
    <row r="13" spans="1:60 16384:16384" x14ac:dyDescent="0.3">
      <c r="A13" s="2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</row>
    <row r="14" spans="1:60 16384:16384" x14ac:dyDescent="0.3">
      <c r="A14" s="1" t="s">
        <v>65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</row>
    <row r="15" spans="1:60 16384:16384" x14ac:dyDescent="0.3">
      <c r="A15" s="2" t="s">
        <v>66</v>
      </c>
      <c r="B15" s="9">
        <f>-'Acquiring a site'!B15-'Site fit out'!G53</f>
        <v>-32000</v>
      </c>
      <c r="C15" s="9">
        <f>-'Acquiring a site'!C15-'Site fit out'!H53</f>
        <v>-29384.961320780909</v>
      </c>
      <c r="D15" s="9">
        <f>-'Acquiring a site'!D15-'Site fit out'!I53</f>
        <v>-13680</v>
      </c>
      <c r="E15" s="9">
        <f>-'Acquiring a site'!E15-'Site fit out'!J53</f>
        <v>-23200</v>
      </c>
      <c r="F15" s="9">
        <f>-'Acquiring a site'!F15-'Site fit out'!K53</f>
        <v>-5880</v>
      </c>
      <c r="G15" s="9">
        <f>-'Acquiring a site'!G15-'Site fit out'!L53</f>
        <v>-22280</v>
      </c>
      <c r="H15" s="9">
        <f>-'Acquiring a site'!H15-'Site fit out'!M53</f>
        <v>-2760</v>
      </c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XFD15" s="9"/>
    </row>
    <row r="16" spans="1:60 16384:16384" x14ac:dyDescent="0.3">
      <c r="A16" s="2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</row>
    <row r="17" spans="1:60" x14ac:dyDescent="0.3">
      <c r="A17" s="2" t="s">
        <v>67</v>
      </c>
      <c r="B17" s="9">
        <f>-Overheads!I48</f>
        <v>-12400</v>
      </c>
      <c r="C17" s="9">
        <f>-Overheads!J48</f>
        <v>0</v>
      </c>
      <c r="D17" s="9">
        <f>-Overheads!K48</f>
        <v>-1786.6865647572115</v>
      </c>
      <c r="E17" s="9">
        <f>-Overheads!L48</f>
        <v>-153.84615384615384</v>
      </c>
      <c r="F17" s="9">
        <f>-Overheads!M48</f>
        <v>0</v>
      </c>
      <c r="G17" s="9">
        <f>-Overheads!N48</f>
        <v>-332.30769230769226</v>
      </c>
      <c r="H17" s="9">
        <f>-Overheads!O48</f>
        <v>-1892.8404109110577</v>
      </c>
      <c r="I17" s="9">
        <f>-Overheads!P48</f>
        <v>-687.91778697211566</v>
      </c>
      <c r="J17" s="9">
        <f>-Overheads!Q48</f>
        <v>-1404.9602524384625</v>
      </c>
      <c r="K17" s="9">
        <f>-Overheads!R48</f>
        <v>-897.69230769230774</v>
      </c>
      <c r="L17" s="9">
        <f>-Overheads!S48</f>
        <v>-2785.7051525149045</v>
      </c>
      <c r="M17" s="9">
        <f>-Overheads!T48</f>
        <v>-743.30240235673114</v>
      </c>
      <c r="N17" s="9">
        <f>-Overheads!U48</f>
        <v>-1404.9602524384625</v>
      </c>
      <c r="O17" s="9">
        <f>-Overheads!V48</f>
        <v>-11266.923076923076</v>
      </c>
      <c r="P17" s="9">
        <f>-Overheads!W48</f>
        <v>-2785.7051525149045</v>
      </c>
      <c r="Q17" s="9">
        <f>-Overheads!X48</f>
        <v>-1107.9177869721157</v>
      </c>
      <c r="R17" s="9">
        <f>-Overheads!Y48</f>
        <v>-5367.5034703103411</v>
      </c>
      <c r="S17" s="9">
        <f>-Overheads!Z48</f>
        <v>-1266.9230769230769</v>
      </c>
      <c r="T17" s="9">
        <f>-Overheads!AA48</f>
        <v>-4271.6588592168591</v>
      </c>
      <c r="U17" s="9">
        <f>-Overheads!AB48</f>
        <v>-927.91778697211566</v>
      </c>
      <c r="V17" s="9">
        <f>-Overheads!AC48</f>
        <v>-1737.2679447461549</v>
      </c>
      <c r="W17" s="9">
        <f>-Overheads!AD48</f>
        <v>-1266.9230769230769</v>
      </c>
      <c r="X17" s="9">
        <f>-Overheads!AE48</f>
        <v>-2785.7051525149045</v>
      </c>
      <c r="Y17" s="9">
        <f>-Overheads!AF48</f>
        <v>-927.91778697211566</v>
      </c>
      <c r="Z17" s="9">
        <f>-Overheads!AG48</f>
        <v>-1737.2679447461549</v>
      </c>
      <c r="AA17" s="9">
        <f>-Overheads!AH48</f>
        <v>-1266.9230769230769</v>
      </c>
      <c r="AB17" s="9">
        <f>-Overheads!AI48</f>
        <v>-12785.705152514904</v>
      </c>
      <c r="AC17" s="9">
        <f>-Overheads!AJ48</f>
        <v>-927.91778697211566</v>
      </c>
      <c r="AD17" s="9">
        <f>-Overheads!AK48</f>
        <v>-1917.2679447461549</v>
      </c>
      <c r="AE17" s="9">
        <f>-Overheads!AL48</f>
        <v>-5229.4662947949537</v>
      </c>
      <c r="AF17" s="9">
        <f>-Overheads!AM48</f>
        <v>-2785.7051525149045</v>
      </c>
      <c r="AG17" s="9">
        <f>-Overheads!AN48</f>
        <v>-2413.8714936740698</v>
      </c>
      <c r="AH17" s="9">
        <f>-Overheads!AO48</f>
        <v>-1737.2679447461549</v>
      </c>
      <c r="AI17" s="9">
        <f>-Overheads!AP48</f>
        <v>-1266.9230769230769</v>
      </c>
      <c r="AJ17" s="9">
        <f>-Overheads!AQ48</f>
        <v>-2785.7051525149045</v>
      </c>
      <c r="AK17" s="9">
        <f>-Overheads!AR48</f>
        <v>-927.91778697211566</v>
      </c>
      <c r="AL17" s="9">
        <f>-Overheads!AS48</f>
        <v>-1737.2679447461549</v>
      </c>
      <c r="AM17" s="9">
        <f>-Overheads!AT48</f>
        <v>-1266.9230769230769</v>
      </c>
      <c r="AN17" s="9">
        <f>-Overheads!AU48</f>
        <v>-2785.7051525149045</v>
      </c>
      <c r="AO17" s="9">
        <f>-Overheads!AV48</f>
        <v>-10927.917786972115</v>
      </c>
      <c r="AP17" s="9">
        <f>-Overheads!AW48</f>
        <v>-1737.2679447461549</v>
      </c>
      <c r="AQ17" s="9">
        <f>-Overheads!AX48</f>
        <v>-1446.9230769230769</v>
      </c>
      <c r="AR17" s="9">
        <f>-Overheads!AY48</f>
        <v>-6748.248370386782</v>
      </c>
      <c r="AS17" s="9">
        <f>-Overheads!AZ48</f>
        <v>-927.91778697211566</v>
      </c>
      <c r="AT17" s="9">
        <f>-Overheads!BA48</f>
        <v>-3223.2216514481088</v>
      </c>
      <c r="AU17" s="9">
        <f>-Overheads!BB48</f>
        <v>-1266.9230769230769</v>
      </c>
      <c r="AV17" s="9">
        <f>-Overheads!BC48</f>
        <v>-2785.7051525149045</v>
      </c>
      <c r="AW17" s="9">
        <f>-Overheads!BD48</f>
        <v>-927.91778697211566</v>
      </c>
      <c r="AX17" s="9">
        <f>-Overheads!BE48</f>
        <v>-1737.2679447461549</v>
      </c>
      <c r="AY17" s="9">
        <f>-Overheads!BF48</f>
        <v>-1266.9230769230769</v>
      </c>
      <c r="AZ17" s="9">
        <f>-Overheads!BG48</f>
        <v>-2785.7051525149045</v>
      </c>
      <c r="BA17" s="9">
        <f>-Overheads!BH48</f>
        <v>-927.91778697211566</v>
      </c>
      <c r="BB17" s="9">
        <f>-Overheads!BI48</f>
        <v>-14137.267944746154</v>
      </c>
      <c r="BC17" s="9">
        <f>-Overheads!BJ48</f>
        <v>-1266.9230769230769</v>
      </c>
      <c r="BD17" s="9">
        <f>-Overheads!BK48</f>
        <v>-2965.7051525149045</v>
      </c>
      <c r="BE17" s="9">
        <f>-Overheads!BL48</f>
        <v>-4890.4610048439936</v>
      </c>
      <c r="BF17" s="9">
        <f>-Overheads!BM48</f>
        <v>-1737.2679447461549</v>
      </c>
      <c r="BG17" s="9">
        <f>-Overheads!BN48</f>
        <v>-2752.8767836250313</v>
      </c>
      <c r="BH17" s="9">
        <f>-Overheads!BO48</f>
        <v>-2785.7051525149045</v>
      </c>
    </row>
    <row r="18" spans="1:60" x14ac:dyDescent="0.3">
      <c r="A18" s="2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</row>
    <row r="19" spans="1:60" x14ac:dyDescent="0.3">
      <c r="A19" s="2" t="s">
        <v>68</v>
      </c>
      <c r="B19" s="9"/>
      <c r="C19" s="9"/>
      <c r="D19" s="9"/>
      <c r="E19" s="9"/>
      <c r="F19" s="9"/>
      <c r="G19" s="9"/>
      <c r="H19" s="8">
        <v>-2000</v>
      </c>
      <c r="I19" s="8">
        <v>-7000</v>
      </c>
      <c r="J19" s="8">
        <v>-3333</v>
      </c>
      <c r="K19" s="8">
        <v>-3750</v>
      </c>
      <c r="L19" s="8">
        <v>-4167</v>
      </c>
      <c r="M19" s="8">
        <v>-4583</v>
      </c>
      <c r="N19" s="8">
        <v>-5000</v>
      </c>
      <c r="O19" s="8">
        <v>-5000</v>
      </c>
      <c r="P19" s="8">
        <v>-5000</v>
      </c>
      <c r="Q19" s="8">
        <v>-4000</v>
      </c>
      <c r="R19" s="8">
        <v>-4000</v>
      </c>
      <c r="S19" s="8">
        <v>-4000</v>
      </c>
      <c r="T19" s="8">
        <v>-4000</v>
      </c>
      <c r="U19" s="8">
        <v>-4000</v>
      </c>
      <c r="V19" s="8">
        <v>-3500</v>
      </c>
      <c r="W19" s="8">
        <v>-3500</v>
      </c>
      <c r="X19" s="8">
        <v>-3500</v>
      </c>
      <c r="Y19" s="8">
        <v>-3500</v>
      </c>
      <c r="Z19" s="8">
        <v>-3500</v>
      </c>
      <c r="AA19" s="8">
        <v>-3500</v>
      </c>
      <c r="AB19" s="8">
        <v>-3500</v>
      </c>
      <c r="AC19" s="8">
        <v>-3500</v>
      </c>
      <c r="AD19" s="8">
        <v>-3500</v>
      </c>
      <c r="AE19" s="8">
        <v>-3500</v>
      </c>
      <c r="AF19" s="8">
        <v>-3500</v>
      </c>
      <c r="AG19" s="8">
        <v>-3500</v>
      </c>
      <c r="AH19" s="8">
        <v>-3500</v>
      </c>
      <c r="AI19" s="8">
        <v>-3500</v>
      </c>
      <c r="AJ19" s="8">
        <v>-3500</v>
      </c>
      <c r="AK19" s="8">
        <v>-3500</v>
      </c>
      <c r="AL19" s="8">
        <v>-3500</v>
      </c>
      <c r="AM19" s="8">
        <v>-3500</v>
      </c>
      <c r="AN19" s="8">
        <v>-3500</v>
      </c>
      <c r="AO19" s="8">
        <v>-3500</v>
      </c>
      <c r="AP19" s="8">
        <v>-3500</v>
      </c>
      <c r="AQ19" s="8">
        <v>-3500</v>
      </c>
      <c r="AR19" s="8">
        <v>-3500</v>
      </c>
      <c r="AS19" s="8">
        <v>-3500</v>
      </c>
      <c r="AT19" s="8">
        <v>-3500</v>
      </c>
      <c r="AU19" s="8">
        <v>-3500</v>
      </c>
      <c r="AV19" s="8">
        <v>-3500</v>
      </c>
      <c r="AW19" s="8">
        <v>-3500</v>
      </c>
      <c r="AX19" s="8">
        <v>-3500</v>
      </c>
      <c r="AY19" s="8">
        <v>-3500</v>
      </c>
      <c r="AZ19" s="8">
        <v>-3500</v>
      </c>
      <c r="BA19" s="8">
        <v>-3500</v>
      </c>
      <c r="BB19" s="8">
        <v>-3500</v>
      </c>
      <c r="BC19" s="8">
        <v>-3500</v>
      </c>
      <c r="BD19" s="8">
        <v>-3500</v>
      </c>
      <c r="BE19" s="8">
        <v>-3500</v>
      </c>
      <c r="BF19" s="8">
        <v>-3500</v>
      </c>
      <c r="BG19" s="8">
        <v>-3500</v>
      </c>
      <c r="BH19" s="8">
        <v>-3500</v>
      </c>
    </row>
    <row r="20" spans="1:60" x14ac:dyDescent="0.3">
      <c r="A20" s="2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</row>
    <row r="21" spans="1:60" x14ac:dyDescent="0.3">
      <c r="A21" s="2" t="s">
        <v>69</v>
      </c>
      <c r="B21" s="9"/>
      <c r="C21" s="9"/>
      <c r="D21" s="9"/>
      <c r="E21" s="9"/>
      <c r="F21" s="8">
        <v>-200</v>
      </c>
      <c r="G21" s="8">
        <v>-300</v>
      </c>
      <c r="H21" s="8">
        <v>-1000</v>
      </c>
      <c r="I21" s="8">
        <v>-2700</v>
      </c>
      <c r="J21" s="8">
        <v>-2200</v>
      </c>
      <c r="K21" s="8">
        <v>-2700</v>
      </c>
      <c r="L21" s="8">
        <v>-3000</v>
      </c>
      <c r="M21" s="8">
        <v>-3300</v>
      </c>
      <c r="N21" s="8">
        <v>-3600</v>
      </c>
      <c r="O21" s="8">
        <v>-3600</v>
      </c>
      <c r="P21" s="8">
        <v>-3600</v>
      </c>
      <c r="Q21" s="8">
        <v>-3600</v>
      </c>
      <c r="R21" s="8">
        <v>-3600</v>
      </c>
      <c r="S21" s="8">
        <v>-3600</v>
      </c>
      <c r="T21" s="8">
        <v>-3600</v>
      </c>
      <c r="U21" s="8">
        <v>-3600</v>
      </c>
      <c r="V21" s="8">
        <v>-3600</v>
      </c>
      <c r="W21" s="8">
        <v>-3600</v>
      </c>
      <c r="X21" s="8">
        <v>-3600</v>
      </c>
      <c r="Y21" s="8">
        <v>-3600</v>
      </c>
      <c r="Z21" s="8">
        <v>-3600</v>
      </c>
      <c r="AA21" s="8">
        <v>-3600</v>
      </c>
      <c r="AB21" s="8">
        <v>-3600</v>
      </c>
      <c r="AC21" s="8">
        <v>-3600</v>
      </c>
      <c r="AD21" s="8">
        <v>-3600</v>
      </c>
      <c r="AE21" s="8">
        <v>-3600</v>
      </c>
      <c r="AF21" s="8">
        <v>-3600</v>
      </c>
      <c r="AG21" s="8">
        <v>-3600</v>
      </c>
      <c r="AH21" s="8">
        <v>-3600</v>
      </c>
      <c r="AI21" s="8">
        <v>-3600</v>
      </c>
      <c r="AJ21" s="8">
        <v>-3600</v>
      </c>
      <c r="AK21" s="8">
        <v>-3600</v>
      </c>
      <c r="AL21" s="8">
        <v>-3600</v>
      </c>
      <c r="AM21" s="8">
        <v>-3600</v>
      </c>
      <c r="AN21" s="8">
        <v>-3600</v>
      </c>
      <c r="AO21" s="8">
        <v>-3600</v>
      </c>
      <c r="AP21" s="8">
        <v>-3600</v>
      </c>
      <c r="AQ21" s="8">
        <v>-3600</v>
      </c>
      <c r="AR21" s="8">
        <v>-3600</v>
      </c>
      <c r="AS21" s="8">
        <v>-3600</v>
      </c>
      <c r="AT21" s="8">
        <v>-3600</v>
      </c>
      <c r="AU21" s="8">
        <v>-3600</v>
      </c>
      <c r="AV21" s="8">
        <v>-3600</v>
      </c>
      <c r="AW21" s="8">
        <v>-3600</v>
      </c>
      <c r="AX21" s="8">
        <v>-3600</v>
      </c>
      <c r="AY21" s="8">
        <v>-3600</v>
      </c>
      <c r="AZ21" s="8">
        <v>-3600</v>
      </c>
      <c r="BA21" s="8">
        <v>-3600</v>
      </c>
      <c r="BB21" s="8">
        <v>-3600</v>
      </c>
      <c r="BC21" s="8">
        <v>-3600</v>
      </c>
      <c r="BD21" s="8">
        <v>-3600</v>
      </c>
      <c r="BE21" s="8">
        <v>-3600</v>
      </c>
      <c r="BF21" s="8">
        <v>-3600</v>
      </c>
      <c r="BG21" s="8">
        <v>-3600</v>
      </c>
      <c r="BH21" s="8">
        <v>-3600</v>
      </c>
    </row>
    <row r="22" spans="1:60" x14ac:dyDescent="0.3">
      <c r="A22" s="2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</row>
    <row r="23" spans="1:60" x14ac:dyDescent="0.3">
      <c r="A23" s="2" t="s">
        <v>70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8">
        <f>SUM(F21:I21)*0.25</f>
        <v>-1050</v>
      </c>
      <c r="M23" s="9"/>
      <c r="N23" s="9"/>
      <c r="O23" s="9"/>
      <c r="P23" s="8">
        <f>SUM(J21:M21)*0.25</f>
        <v>-2800</v>
      </c>
      <c r="Q23" s="9"/>
      <c r="R23" s="9"/>
      <c r="S23" s="9"/>
      <c r="T23" s="8">
        <f>SUM(N21:Q21)*0.25</f>
        <v>-3600</v>
      </c>
      <c r="U23" s="9"/>
      <c r="V23" s="9"/>
      <c r="W23" s="9"/>
      <c r="X23" s="8">
        <f>SUM(R21:U21)*0.25</f>
        <v>-3600</v>
      </c>
      <c r="Y23" s="9"/>
      <c r="Z23" s="9"/>
      <c r="AA23" s="9"/>
      <c r="AB23" s="8">
        <f>SUM(V21:Y21)*0.25</f>
        <v>-3600</v>
      </c>
      <c r="AC23" s="9"/>
      <c r="AD23" s="9"/>
      <c r="AE23" s="9"/>
      <c r="AF23" s="8">
        <f>SUM(Z21:AC21)*0.25</f>
        <v>-3600</v>
      </c>
      <c r="AG23" s="9"/>
      <c r="AH23" s="9"/>
      <c r="AI23" s="9"/>
      <c r="AJ23" s="8">
        <f>SUM(AD21:AG21)*0.25</f>
        <v>-3600</v>
      </c>
      <c r="AK23" s="9"/>
      <c r="AL23" s="9"/>
      <c r="AM23" s="9"/>
      <c r="AN23" s="8">
        <f>SUM(AH21:AK21)*0.25</f>
        <v>-3600</v>
      </c>
      <c r="AO23" s="9"/>
      <c r="AP23" s="9"/>
      <c r="AQ23" s="9"/>
      <c r="AR23" s="8">
        <f>SUM(AL21:AO21)*0.25</f>
        <v>-3600</v>
      </c>
      <c r="AS23" s="9"/>
      <c r="AT23" s="9"/>
      <c r="AU23" s="9"/>
      <c r="AV23" s="8">
        <f>SUM(AP21:AS21)*0.25</f>
        <v>-3600</v>
      </c>
      <c r="AW23" s="9"/>
      <c r="AX23" s="9"/>
      <c r="AY23" s="9"/>
      <c r="AZ23" s="8">
        <f>SUM(AT21:AW21)*0.25</f>
        <v>-3600</v>
      </c>
      <c r="BA23" s="9"/>
      <c r="BB23" s="9"/>
      <c r="BC23" s="9"/>
      <c r="BD23" s="8">
        <f>SUM(AX21:BA21)*0.25</f>
        <v>-3600</v>
      </c>
      <c r="BE23" s="9"/>
      <c r="BF23" s="9"/>
      <c r="BG23" s="9"/>
      <c r="BH23" s="8">
        <f>SUM(BB21:BE21)*0.25</f>
        <v>-3600</v>
      </c>
    </row>
    <row r="24" spans="1:60" x14ac:dyDescent="0.3">
      <c r="A24" s="2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</row>
    <row r="25" spans="1:60" x14ac:dyDescent="0.3">
      <c r="A25" s="2" t="s">
        <v>71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8">
        <f>SUM(Overheads!I45:U45)-'Acquiring a site'!B17-'Site fit out'!C53+'Site fit out'!E53-(SUM(I8:N8)*0.1666666666667)</f>
        <v>6347.3562296999389</v>
      </c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8">
        <f>-SUM(O8:AA8)*0.1666666667+SUM(Overheads!V45:AH45)</f>
        <v>-24144.453738717515</v>
      </c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8">
        <f>-SUM(AB8:AN8)*0.1666666667+SUM(Overheads!AI45:AU45)</f>
        <v>-35481.268133506484</v>
      </c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8">
        <f>-SUM(AO8:BA8)*0.1666666667+SUM(Overheads!AV45:BH45)</f>
        <v>-46585.779935779166</v>
      </c>
      <c r="BG25" s="9"/>
      <c r="BH25" s="9"/>
    </row>
    <row r="26" spans="1:60" x14ac:dyDescent="0.3">
      <c r="A26" s="2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8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8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8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8"/>
      <c r="BG26" s="9"/>
      <c r="BH26" s="9"/>
    </row>
    <row r="27" spans="1:60" x14ac:dyDescent="0.3">
      <c r="A27" s="2" t="s">
        <v>76</v>
      </c>
      <c r="B27" s="9">
        <f>-Funding!B28</f>
        <v>0</v>
      </c>
      <c r="C27" s="9">
        <f>-Funding!C28</f>
        <v>0</v>
      </c>
      <c r="D27" s="9">
        <f>-Funding!D28</f>
        <v>0</v>
      </c>
      <c r="E27" s="9">
        <f>-Funding!E28</f>
        <v>0</v>
      </c>
      <c r="F27" s="9">
        <f>-Funding!F28</f>
        <v>0</v>
      </c>
      <c r="G27" s="9">
        <f>-Funding!G28</f>
        <v>0</v>
      </c>
      <c r="H27" s="9">
        <f>-Funding!H28</f>
        <v>-303.24556802962599</v>
      </c>
      <c r="I27" s="9">
        <f>-Funding!I28</f>
        <v>-218.61181196037529</v>
      </c>
      <c r="J27" s="9">
        <f>-Funding!J28</f>
        <v>-307.5986678222306</v>
      </c>
      <c r="K27" s="9">
        <f>-Funding!K28</f>
        <v>0</v>
      </c>
      <c r="L27" s="9">
        <f>-Funding!L28</f>
        <v>-303.24556802962599</v>
      </c>
      <c r="M27" s="9">
        <f>-Funding!M28</f>
        <v>-218.61181196037529</v>
      </c>
      <c r="N27" s="9">
        <f>-Funding!N28</f>
        <v>-307.5986678222306</v>
      </c>
      <c r="O27" s="9">
        <f>-Funding!O28</f>
        <v>0</v>
      </c>
      <c r="P27" s="9">
        <f>-Funding!P28</f>
        <v>-303.24556802962599</v>
      </c>
      <c r="Q27" s="9">
        <f>-Funding!Q28</f>
        <v>-218.61181196037529</v>
      </c>
      <c r="R27" s="9">
        <f>-Funding!R28</f>
        <v>-307.5986678222306</v>
      </c>
      <c r="S27" s="9">
        <f>-Funding!S28</f>
        <v>0</v>
      </c>
      <c r="T27" s="9">
        <f>-Funding!T28</f>
        <v>-303.24556802962599</v>
      </c>
      <c r="U27" s="9">
        <f>-Funding!U28</f>
        <v>-218.61181196037529</v>
      </c>
      <c r="V27" s="9">
        <f>-Funding!V28</f>
        <v>-307.5986678222306</v>
      </c>
      <c r="W27" s="9">
        <f>-Funding!W28</f>
        <v>0</v>
      </c>
      <c r="X27" s="9">
        <f>-Funding!X28</f>
        <v>-6303.2455680296262</v>
      </c>
      <c r="Y27" s="9">
        <f>-Funding!Y28</f>
        <v>-218.61181196037529</v>
      </c>
      <c r="Z27" s="9">
        <f>-Funding!Z28</f>
        <v>-307.5986678222306</v>
      </c>
      <c r="AA27" s="9">
        <f>-Funding!AA28</f>
        <v>0</v>
      </c>
      <c r="AB27" s="9">
        <f>-Funding!AB28</f>
        <v>-303.24556802962599</v>
      </c>
      <c r="AC27" s="9">
        <f>-Funding!AC28</f>
        <v>-218.61181196037529</v>
      </c>
      <c r="AD27" s="9">
        <f>-Funding!AD28</f>
        <v>-307.5986678222306</v>
      </c>
      <c r="AE27" s="9">
        <f>-Funding!AE28</f>
        <v>0</v>
      </c>
      <c r="AF27" s="9">
        <f>-Funding!AF28</f>
        <v>-303.24556802962599</v>
      </c>
      <c r="AG27" s="9">
        <f>-Funding!AG28</f>
        <v>-218.61181196037529</v>
      </c>
      <c r="AH27" s="9">
        <f>-Funding!AH28</f>
        <v>-307.5986678222306</v>
      </c>
      <c r="AI27" s="9">
        <f>-Funding!AI28</f>
        <v>0</v>
      </c>
      <c r="AJ27" s="9">
        <f>-Funding!AJ28</f>
        <v>-303.24556802962599</v>
      </c>
      <c r="AK27" s="9">
        <f>-Funding!AK28</f>
        <v>-218.61181196037529</v>
      </c>
      <c r="AL27" s="9">
        <f>-Funding!AL28</f>
        <v>-307.5986678222306</v>
      </c>
      <c r="AM27" s="9">
        <f>-Funding!AM28</f>
        <v>0</v>
      </c>
      <c r="AN27" s="9">
        <f>-Funding!AN28</f>
        <v>-303.24556802962599</v>
      </c>
      <c r="AO27" s="9">
        <f>-Funding!AO28</f>
        <v>-218.61181196037529</v>
      </c>
      <c r="AP27" s="9">
        <f>-Funding!AP28</f>
        <v>-307.5986678222306</v>
      </c>
      <c r="AQ27" s="9">
        <f>-Funding!AQ28</f>
        <v>0</v>
      </c>
      <c r="AR27" s="9">
        <f>-Funding!AR28</f>
        <v>-303.24556802962599</v>
      </c>
      <c r="AS27" s="9">
        <f>-Funding!AS28</f>
        <v>-218.61181196037529</v>
      </c>
      <c r="AT27" s="9">
        <f>-Funding!AT28</f>
        <v>-307.5986678222306</v>
      </c>
      <c r="AU27" s="9">
        <f>-Funding!AU28</f>
        <v>0</v>
      </c>
      <c r="AV27" s="9">
        <f>-Funding!AV28</f>
        <v>-303.24556802962599</v>
      </c>
      <c r="AW27" s="9">
        <f>-Funding!AW28</f>
        <v>-218.61181196037529</v>
      </c>
      <c r="AX27" s="9">
        <f>-Funding!AX28</f>
        <v>-307.5986678222306</v>
      </c>
      <c r="AY27" s="9">
        <f>-Funding!AY28</f>
        <v>0</v>
      </c>
      <c r="AZ27" s="9">
        <f>-Funding!AZ28</f>
        <v>-303.24556802962599</v>
      </c>
      <c r="BA27" s="9">
        <f>-Funding!BA28</f>
        <v>-218.61181196037529</v>
      </c>
      <c r="BB27" s="9">
        <f>-Funding!BB28</f>
        <v>-307.5986678222306</v>
      </c>
      <c r="BC27" s="9">
        <f>-Funding!BC28</f>
        <v>0</v>
      </c>
      <c r="BD27" s="9">
        <f>-Funding!BD28</f>
        <v>-303.24556802962599</v>
      </c>
      <c r="BE27" s="9">
        <f>-Funding!BE28</f>
        <v>-218.61181196037529</v>
      </c>
      <c r="BF27" s="9">
        <f>-Funding!BF28</f>
        <v>-307.5986678222306</v>
      </c>
      <c r="BG27" s="9">
        <f>-Funding!BG28</f>
        <v>0</v>
      </c>
      <c r="BH27" s="9">
        <f>-Funding!BH28</f>
        <v>-303.24556802962599</v>
      </c>
    </row>
    <row r="28" spans="1:60" x14ac:dyDescent="0.3">
      <c r="A28" s="2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</row>
    <row r="29" spans="1:60" x14ac:dyDescent="0.3">
      <c r="A29" s="6" t="s">
        <v>72</v>
      </c>
      <c r="B29" s="10">
        <f>SUM(B15:B28)</f>
        <v>-44400</v>
      </c>
      <c r="C29" s="10">
        <f>SUM(C15:C28)</f>
        <v>-29384.961320780909</v>
      </c>
      <c r="D29" s="10">
        <f t="shared" ref="D29:BH29" si="0">SUM(D15:D28)</f>
        <v>-15466.686564757212</v>
      </c>
      <c r="E29" s="10">
        <f t="shared" si="0"/>
        <v>-23353.846153846152</v>
      </c>
      <c r="F29" s="10">
        <f t="shared" si="0"/>
        <v>-6080</v>
      </c>
      <c r="G29" s="10">
        <f t="shared" si="0"/>
        <v>-22912.307692307691</v>
      </c>
      <c r="H29" s="10">
        <f t="shared" si="0"/>
        <v>-7956.0859789406841</v>
      </c>
      <c r="I29" s="10">
        <f t="shared" si="0"/>
        <v>-10606.529598932491</v>
      </c>
      <c r="J29" s="10">
        <f t="shared" si="0"/>
        <v>-7245.5589202606934</v>
      </c>
      <c r="K29" s="10">
        <f t="shared" si="0"/>
        <v>-7347.6923076923076</v>
      </c>
      <c r="L29" s="10">
        <f t="shared" si="0"/>
        <v>-11305.95072054453</v>
      </c>
      <c r="M29" s="10">
        <f t="shared" si="0"/>
        <v>-8844.9142143171066</v>
      </c>
      <c r="N29" s="10">
        <f t="shared" si="0"/>
        <v>-10312.558920260693</v>
      </c>
      <c r="O29" s="10">
        <f t="shared" si="0"/>
        <v>-19866.923076923078</v>
      </c>
      <c r="P29" s="10">
        <f t="shared" si="0"/>
        <v>-14488.95072054453</v>
      </c>
      <c r="Q29" s="10">
        <f t="shared" si="0"/>
        <v>-8926.5295989324914</v>
      </c>
      <c r="R29" s="10">
        <f t="shared" si="0"/>
        <v>-13275.102138132572</v>
      </c>
      <c r="S29" s="10">
        <f t="shared" si="0"/>
        <v>-2519.5668472231391</v>
      </c>
      <c r="T29" s="10">
        <f t="shared" si="0"/>
        <v>-15774.904427246485</v>
      </c>
      <c r="U29" s="10">
        <f t="shared" si="0"/>
        <v>-8746.5295989324914</v>
      </c>
      <c r="V29" s="10">
        <f t="shared" si="0"/>
        <v>-9144.8666125683867</v>
      </c>
      <c r="W29" s="10">
        <f t="shared" si="0"/>
        <v>-8366.923076923078</v>
      </c>
      <c r="X29" s="10">
        <f t="shared" si="0"/>
        <v>-19788.95072054453</v>
      </c>
      <c r="Y29" s="10">
        <f t="shared" si="0"/>
        <v>-8246.5295989324914</v>
      </c>
      <c r="Z29" s="10">
        <f t="shared" si="0"/>
        <v>-9144.8666125683867</v>
      </c>
      <c r="AA29" s="10">
        <f t="shared" si="0"/>
        <v>-8366.923076923078</v>
      </c>
      <c r="AB29" s="10">
        <f t="shared" si="0"/>
        <v>-23788.95072054453</v>
      </c>
      <c r="AC29" s="10">
        <f t="shared" si="0"/>
        <v>-8246.5295989324914</v>
      </c>
      <c r="AD29" s="10">
        <f t="shared" si="0"/>
        <v>-9324.8666125683867</v>
      </c>
      <c r="AE29" s="10">
        <f t="shared" si="0"/>
        <v>-12329.466294794955</v>
      </c>
      <c r="AF29" s="10">
        <f t="shared" si="0"/>
        <v>-37933.404459262048</v>
      </c>
      <c r="AG29" s="10">
        <f t="shared" si="0"/>
        <v>-9732.4833056344451</v>
      </c>
      <c r="AH29" s="10">
        <f t="shared" si="0"/>
        <v>-9144.8666125683867</v>
      </c>
      <c r="AI29" s="10">
        <f t="shared" si="0"/>
        <v>-8366.923076923078</v>
      </c>
      <c r="AJ29" s="10">
        <f t="shared" si="0"/>
        <v>-13788.95072054453</v>
      </c>
      <c r="AK29" s="10">
        <f t="shared" si="0"/>
        <v>-8246.5295989324914</v>
      </c>
      <c r="AL29" s="10">
        <f t="shared" si="0"/>
        <v>-9144.8666125683867</v>
      </c>
      <c r="AM29" s="10">
        <f t="shared" si="0"/>
        <v>-8366.923076923078</v>
      </c>
      <c r="AN29" s="10">
        <f t="shared" si="0"/>
        <v>-13788.95072054453</v>
      </c>
      <c r="AO29" s="10">
        <f t="shared" si="0"/>
        <v>-18246.529598932491</v>
      </c>
      <c r="AP29" s="10">
        <f t="shared" si="0"/>
        <v>-9144.8666125683867</v>
      </c>
      <c r="AQ29" s="10">
        <f t="shared" si="0"/>
        <v>-8546.923076923078</v>
      </c>
      <c r="AR29" s="10">
        <f t="shared" si="0"/>
        <v>-17751.49393841641</v>
      </c>
      <c r="AS29" s="10">
        <f t="shared" si="0"/>
        <v>-43727.797732438979</v>
      </c>
      <c r="AT29" s="10">
        <f t="shared" si="0"/>
        <v>-10630.820319270339</v>
      </c>
      <c r="AU29" s="10">
        <f t="shared" si="0"/>
        <v>-8366.923076923078</v>
      </c>
      <c r="AV29" s="10">
        <f t="shared" si="0"/>
        <v>-13788.95072054453</v>
      </c>
      <c r="AW29" s="10">
        <f t="shared" si="0"/>
        <v>-8246.5295989324914</v>
      </c>
      <c r="AX29" s="10">
        <f t="shared" si="0"/>
        <v>-9144.8666125683867</v>
      </c>
      <c r="AY29" s="10">
        <f t="shared" si="0"/>
        <v>-8366.923076923078</v>
      </c>
      <c r="AZ29" s="10">
        <f t="shared" si="0"/>
        <v>-13788.95072054453</v>
      </c>
      <c r="BA29" s="10">
        <f t="shared" si="0"/>
        <v>-8246.5295989324914</v>
      </c>
      <c r="BB29" s="10">
        <f t="shared" si="0"/>
        <v>-21544.866612568385</v>
      </c>
      <c r="BC29" s="10">
        <f t="shared" si="0"/>
        <v>-8366.923076923078</v>
      </c>
      <c r="BD29" s="10">
        <f t="shared" si="0"/>
        <v>-13968.95072054453</v>
      </c>
      <c r="BE29" s="10">
        <f t="shared" si="0"/>
        <v>-12209.07281680437</v>
      </c>
      <c r="BF29" s="10">
        <f t="shared" si="0"/>
        <v>-55730.646548347555</v>
      </c>
      <c r="BG29" s="10">
        <f t="shared" si="0"/>
        <v>-9852.8767836250317</v>
      </c>
      <c r="BH29" s="10">
        <f t="shared" si="0"/>
        <v>-13788.95072054453</v>
      </c>
    </row>
    <row r="30" spans="1:60" x14ac:dyDescent="0.3">
      <c r="A30" s="1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</row>
    <row r="31" spans="1:60" x14ac:dyDescent="0.3">
      <c r="A31" s="1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</row>
    <row r="32" spans="1:60" x14ac:dyDescent="0.3">
      <c r="A32" s="1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</row>
    <row r="33" spans="1:60" x14ac:dyDescent="0.3">
      <c r="A33" s="6" t="s">
        <v>73</v>
      </c>
      <c r="B33" s="10">
        <f>B11+B29</f>
        <v>95600</v>
      </c>
      <c r="C33" s="10">
        <f t="shared" ref="C33:BH33" si="1">C11+C29</f>
        <v>-29384.961320780909</v>
      </c>
      <c r="D33" s="10">
        <f t="shared" si="1"/>
        <v>-15466.686564757212</v>
      </c>
      <c r="E33" s="10">
        <f t="shared" si="1"/>
        <v>-23353.846153846152</v>
      </c>
      <c r="F33" s="10">
        <f t="shared" si="1"/>
        <v>-6080</v>
      </c>
      <c r="G33" s="10">
        <f t="shared" si="1"/>
        <v>-22912.307692307691</v>
      </c>
      <c r="H33" s="10">
        <f t="shared" si="1"/>
        <v>-7956.0859789406841</v>
      </c>
      <c r="I33" s="10">
        <f t="shared" si="1"/>
        <v>-1254.7054989324915</v>
      </c>
      <c r="J33" s="10">
        <f t="shared" si="1"/>
        <v>2340.0607822393049</v>
      </c>
      <c r="K33" s="10">
        <f t="shared" si="1"/>
        <v>2471.7229973076928</v>
      </c>
      <c r="L33" s="10">
        <f t="shared" si="1"/>
        <v>-1252.739813044529</v>
      </c>
      <c r="M33" s="10">
        <f t="shared" si="1"/>
        <v>1442.0922956828945</v>
      </c>
      <c r="N33" s="10">
        <f t="shared" si="1"/>
        <v>208.24319223930615</v>
      </c>
      <c r="O33" s="10">
        <f t="shared" si="1"/>
        <v>-9112.3253619230782</v>
      </c>
      <c r="P33" s="10">
        <f t="shared" si="1"/>
        <v>-3500.5574030445296</v>
      </c>
      <c r="Q33" s="10">
        <f t="shared" si="1"/>
        <v>2295.659321067511</v>
      </c>
      <c r="R33" s="10">
        <f t="shared" si="1"/>
        <v>-1819.117615632571</v>
      </c>
      <c r="S33" s="10">
        <f t="shared" si="1"/>
        <v>9170.213277776862</v>
      </c>
      <c r="T33" s="10">
        <f t="shared" si="1"/>
        <v>-3851.3286997464838</v>
      </c>
      <c r="U33" s="10">
        <f t="shared" si="1"/>
        <v>3410.8417310675104</v>
      </c>
      <c r="V33" s="10">
        <f t="shared" si="1"/>
        <v>3012.5047174316151</v>
      </c>
      <c r="W33" s="10">
        <f t="shared" si="1"/>
        <v>4258.0394580769225</v>
      </c>
      <c r="X33" s="10">
        <f t="shared" si="1"/>
        <v>-6696.3969805445267</v>
      </c>
      <c r="Y33" s="10">
        <f t="shared" si="1"/>
        <v>5313.6153460675105</v>
      </c>
      <c r="Z33" s="10">
        <f t="shared" si="1"/>
        <v>4882.8695374316158</v>
      </c>
      <c r="AA33" s="10">
        <f t="shared" si="1"/>
        <v>6128.404278076925</v>
      </c>
      <c r="AB33" s="10">
        <f t="shared" si="1"/>
        <v>-8826.0321605445261</v>
      </c>
      <c r="AC33" s="10">
        <f t="shared" si="1"/>
        <v>7183.980166067513</v>
      </c>
      <c r="AD33" s="10">
        <f t="shared" si="1"/>
        <v>6573.2343574316164</v>
      </c>
      <c r="AE33" s="10">
        <f t="shared" si="1"/>
        <v>4036.225880205051</v>
      </c>
      <c r="AF33" s="10">
        <f t="shared" si="1"/>
        <v>-21100.121079262044</v>
      </c>
      <c r="AG33" s="10">
        <f t="shared" si="1"/>
        <v>7568.39127936556</v>
      </c>
      <c r="AH33" s="10">
        <f t="shared" si="1"/>
        <v>8623.599177431619</v>
      </c>
      <c r="AI33" s="10">
        <f t="shared" si="1"/>
        <v>9401.5427130769276</v>
      </c>
      <c r="AJ33" s="10">
        <f t="shared" si="1"/>
        <v>4447.1062744554765</v>
      </c>
      <c r="AK33" s="10">
        <f t="shared" si="1"/>
        <v>10457.118601067516</v>
      </c>
      <c r="AL33" s="10">
        <f t="shared" si="1"/>
        <v>10026.372792431621</v>
      </c>
      <c r="AM33" s="10">
        <f t="shared" si="1"/>
        <v>11271.90753307693</v>
      </c>
      <c r="AN33" s="10">
        <f t="shared" si="1"/>
        <v>6317.471094455479</v>
      </c>
      <c r="AO33" s="10">
        <f t="shared" si="1"/>
        <v>2327.4834210675144</v>
      </c>
      <c r="AP33" s="10">
        <f t="shared" si="1"/>
        <v>11896.73761243162</v>
      </c>
      <c r="AQ33" s="10">
        <f t="shared" si="1"/>
        <v>12962.272353076933</v>
      </c>
      <c r="AR33" s="10">
        <f t="shared" si="1"/>
        <v>4225.2926965836014</v>
      </c>
      <c r="AS33" s="10">
        <f t="shared" si="1"/>
        <v>-21283.419892438971</v>
      </c>
      <c r="AT33" s="10">
        <f t="shared" si="1"/>
        <v>12281.14872572967</v>
      </c>
      <c r="AU33" s="10">
        <f t="shared" si="1"/>
        <v>15012.637173076928</v>
      </c>
      <c r="AV33" s="10">
        <f t="shared" si="1"/>
        <v>9590.6095294554761</v>
      </c>
      <c r="AW33" s="10">
        <f t="shared" si="1"/>
        <v>15133.030651067515</v>
      </c>
      <c r="AX33" s="10">
        <f t="shared" si="1"/>
        <v>14234.693637431619</v>
      </c>
      <c r="AY33" s="10">
        <f t="shared" si="1"/>
        <v>15012.637173076928</v>
      </c>
      <c r="AZ33" s="10">
        <f t="shared" si="1"/>
        <v>9590.6095294554761</v>
      </c>
      <c r="BA33" s="10">
        <f t="shared" si="1"/>
        <v>15133.030651067515</v>
      </c>
      <c r="BB33" s="10">
        <f t="shared" si="1"/>
        <v>1834.693637431621</v>
      </c>
      <c r="BC33" s="10">
        <f t="shared" si="1"/>
        <v>15012.637173076928</v>
      </c>
      <c r="BD33" s="10">
        <f t="shared" si="1"/>
        <v>9410.6095294554761</v>
      </c>
      <c r="BE33" s="10">
        <f t="shared" si="1"/>
        <v>11170.487433195636</v>
      </c>
      <c r="BF33" s="10">
        <f t="shared" si="1"/>
        <v>-32351.086298347549</v>
      </c>
      <c r="BG33" s="10">
        <f t="shared" si="1"/>
        <v>13526.683466374974</v>
      </c>
      <c r="BH33" s="10">
        <f t="shared" si="1"/>
        <v>9590.6095294554761</v>
      </c>
    </row>
    <row r="34" spans="1:60" x14ac:dyDescent="0.3">
      <c r="A34" s="2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</row>
    <row r="35" spans="1:60" x14ac:dyDescent="0.3">
      <c r="A35" s="2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</row>
    <row r="36" spans="1:60" x14ac:dyDescent="0.3">
      <c r="A36" s="2" t="s">
        <v>74</v>
      </c>
      <c r="B36" s="8">
        <v>0</v>
      </c>
      <c r="C36" s="8">
        <f>B37</f>
        <v>95600</v>
      </c>
      <c r="D36" s="8">
        <f t="shared" ref="D36:BH36" si="2">C37</f>
        <v>66215.038679219084</v>
      </c>
      <c r="E36" s="8">
        <f t="shared" si="2"/>
        <v>50748.352114461872</v>
      </c>
      <c r="F36" s="8">
        <f t="shared" si="2"/>
        <v>27394.505960615719</v>
      </c>
      <c r="G36" s="8">
        <f t="shared" si="2"/>
        <v>21314.505960615719</v>
      </c>
      <c r="H36" s="8">
        <f t="shared" si="2"/>
        <v>-1597.8017316919722</v>
      </c>
      <c r="I36" s="8">
        <f t="shared" si="2"/>
        <v>-9553.8877106326563</v>
      </c>
      <c r="J36" s="8">
        <f t="shared" si="2"/>
        <v>-10808.593209565148</v>
      </c>
      <c r="K36" s="8">
        <f t="shared" si="2"/>
        <v>-8468.5324273258429</v>
      </c>
      <c r="L36" s="8">
        <f t="shared" si="2"/>
        <v>-5996.8094300181501</v>
      </c>
      <c r="M36" s="8">
        <f t="shared" si="2"/>
        <v>-7249.5492430626791</v>
      </c>
      <c r="N36" s="8">
        <f t="shared" si="2"/>
        <v>-5807.4569473797847</v>
      </c>
      <c r="O36" s="8">
        <f t="shared" si="2"/>
        <v>-5599.2137551404785</v>
      </c>
      <c r="P36" s="8">
        <f t="shared" si="2"/>
        <v>-14711.539117063556</v>
      </c>
      <c r="Q36" s="8">
        <f t="shared" si="2"/>
        <v>-18212.096520108083</v>
      </c>
      <c r="R36" s="8">
        <f t="shared" si="2"/>
        <v>-15916.437199040573</v>
      </c>
      <c r="S36" s="8">
        <f t="shared" si="2"/>
        <v>-17735.554814673145</v>
      </c>
      <c r="T36" s="8">
        <f t="shared" si="2"/>
        <v>-8565.3415368962833</v>
      </c>
      <c r="U36" s="8">
        <f t="shared" si="2"/>
        <v>-12416.670236642767</v>
      </c>
      <c r="V36" s="8">
        <f t="shared" si="2"/>
        <v>-9005.8285055752567</v>
      </c>
      <c r="W36" s="8">
        <f t="shared" si="2"/>
        <v>-5993.3237881436417</v>
      </c>
      <c r="X36" s="8">
        <f t="shared" si="2"/>
        <v>-1735.2843300667191</v>
      </c>
      <c r="Y36" s="8">
        <f t="shared" si="2"/>
        <v>-8431.6813106112459</v>
      </c>
      <c r="Z36" s="8">
        <f t="shared" si="2"/>
        <v>-3118.0659645437354</v>
      </c>
      <c r="AA36" s="8">
        <f t="shared" si="2"/>
        <v>1764.8035728878804</v>
      </c>
      <c r="AB36" s="8">
        <f t="shared" si="2"/>
        <v>7893.2078509648054</v>
      </c>
      <c r="AC36" s="8">
        <f t="shared" si="2"/>
        <v>-932.82430957972065</v>
      </c>
      <c r="AD36" s="8">
        <f t="shared" si="2"/>
        <v>6251.1558564877923</v>
      </c>
      <c r="AE36" s="8">
        <f t="shared" si="2"/>
        <v>12824.390213919409</v>
      </c>
      <c r="AF36" s="8">
        <f t="shared" si="2"/>
        <v>16860.61609412446</v>
      </c>
      <c r="AG36" s="8">
        <f t="shared" si="2"/>
        <v>-4239.5049851375843</v>
      </c>
      <c r="AH36" s="8">
        <f t="shared" si="2"/>
        <v>3328.8862942279757</v>
      </c>
      <c r="AI36" s="8">
        <f t="shared" si="2"/>
        <v>11952.485471659595</v>
      </c>
      <c r="AJ36" s="8">
        <f t="shared" si="2"/>
        <v>21354.028184736522</v>
      </c>
      <c r="AK36" s="8">
        <f t="shared" si="2"/>
        <v>25801.134459191999</v>
      </c>
      <c r="AL36" s="8">
        <f t="shared" si="2"/>
        <v>36258.253060259514</v>
      </c>
      <c r="AM36" s="8">
        <f t="shared" si="2"/>
        <v>46284.625852691133</v>
      </c>
      <c r="AN36" s="8">
        <f t="shared" si="2"/>
        <v>57556.533385768067</v>
      </c>
      <c r="AO36" s="8">
        <f t="shared" si="2"/>
        <v>63874.00448022355</v>
      </c>
      <c r="AP36" s="8">
        <f t="shared" si="2"/>
        <v>66201.487901291068</v>
      </c>
      <c r="AQ36" s="8">
        <f t="shared" si="2"/>
        <v>78098.225513722689</v>
      </c>
      <c r="AR36" s="8">
        <f t="shared" si="2"/>
        <v>91060.497866799618</v>
      </c>
      <c r="AS36" s="8">
        <f t="shared" si="2"/>
        <v>95285.790563383227</v>
      </c>
      <c r="AT36" s="8">
        <f t="shared" si="2"/>
        <v>74002.370670944249</v>
      </c>
      <c r="AU36" s="8">
        <f t="shared" si="2"/>
        <v>86283.519396673917</v>
      </c>
      <c r="AV36" s="8">
        <f t="shared" si="2"/>
        <v>101296.15656975085</v>
      </c>
      <c r="AW36" s="8">
        <f t="shared" si="2"/>
        <v>110886.76609920632</v>
      </c>
      <c r="AX36" s="8">
        <f t="shared" si="2"/>
        <v>126019.79675027383</v>
      </c>
      <c r="AY36" s="8">
        <f t="shared" si="2"/>
        <v>140254.49038770545</v>
      </c>
      <c r="AZ36" s="8">
        <f t="shared" si="2"/>
        <v>155267.12756078236</v>
      </c>
      <c r="BA36" s="8">
        <f t="shared" si="2"/>
        <v>164857.73709023785</v>
      </c>
      <c r="BB36" s="8">
        <f t="shared" si="2"/>
        <v>179990.76774130535</v>
      </c>
      <c r="BC36" s="8">
        <f t="shared" si="2"/>
        <v>181825.46137873697</v>
      </c>
      <c r="BD36" s="8">
        <f t="shared" si="2"/>
        <v>196838.09855181389</v>
      </c>
      <c r="BE36" s="8">
        <f t="shared" si="2"/>
        <v>206248.70808126937</v>
      </c>
      <c r="BF36" s="8">
        <f t="shared" si="2"/>
        <v>217419.19551446501</v>
      </c>
      <c r="BG36" s="8">
        <f t="shared" si="2"/>
        <v>185068.10921611747</v>
      </c>
      <c r="BH36" s="8">
        <f t="shared" si="2"/>
        <v>198594.79268249244</v>
      </c>
    </row>
    <row r="37" spans="1:60" x14ac:dyDescent="0.3">
      <c r="A37" s="6" t="s">
        <v>75</v>
      </c>
      <c r="B37" s="10">
        <f>B36+B33</f>
        <v>95600</v>
      </c>
      <c r="C37" s="10">
        <f>C36+C33</f>
        <v>66215.038679219084</v>
      </c>
      <c r="D37" s="10">
        <f t="shared" ref="D37:BH37" si="3">D36+D33</f>
        <v>50748.352114461872</v>
      </c>
      <c r="E37" s="10">
        <f t="shared" si="3"/>
        <v>27394.505960615719</v>
      </c>
      <c r="F37" s="10">
        <f t="shared" si="3"/>
        <v>21314.505960615719</v>
      </c>
      <c r="G37" s="10">
        <f t="shared" si="3"/>
        <v>-1597.8017316919722</v>
      </c>
      <c r="H37" s="10">
        <f t="shared" si="3"/>
        <v>-9553.8877106326563</v>
      </c>
      <c r="I37" s="10">
        <f t="shared" si="3"/>
        <v>-10808.593209565148</v>
      </c>
      <c r="J37" s="10">
        <f t="shared" si="3"/>
        <v>-8468.5324273258429</v>
      </c>
      <c r="K37" s="10">
        <f t="shared" si="3"/>
        <v>-5996.8094300181501</v>
      </c>
      <c r="L37" s="10">
        <f t="shared" si="3"/>
        <v>-7249.5492430626791</v>
      </c>
      <c r="M37" s="10">
        <f t="shared" si="3"/>
        <v>-5807.4569473797847</v>
      </c>
      <c r="N37" s="10">
        <f t="shared" si="3"/>
        <v>-5599.2137551404785</v>
      </c>
      <c r="O37" s="10">
        <f t="shared" si="3"/>
        <v>-14711.539117063556</v>
      </c>
      <c r="P37" s="10">
        <f t="shared" si="3"/>
        <v>-18212.096520108083</v>
      </c>
      <c r="Q37" s="10">
        <f t="shared" si="3"/>
        <v>-15916.437199040573</v>
      </c>
      <c r="R37" s="10">
        <f t="shared" si="3"/>
        <v>-17735.554814673145</v>
      </c>
      <c r="S37" s="10">
        <f t="shared" si="3"/>
        <v>-8565.3415368962833</v>
      </c>
      <c r="T37" s="10">
        <f t="shared" si="3"/>
        <v>-12416.670236642767</v>
      </c>
      <c r="U37" s="10">
        <f t="shared" si="3"/>
        <v>-9005.8285055752567</v>
      </c>
      <c r="V37" s="10">
        <f t="shared" si="3"/>
        <v>-5993.3237881436417</v>
      </c>
      <c r="W37" s="10">
        <f t="shared" si="3"/>
        <v>-1735.2843300667191</v>
      </c>
      <c r="X37" s="10">
        <f t="shared" si="3"/>
        <v>-8431.6813106112459</v>
      </c>
      <c r="Y37" s="10">
        <f t="shared" si="3"/>
        <v>-3118.0659645437354</v>
      </c>
      <c r="Z37" s="10">
        <f t="shared" si="3"/>
        <v>1764.8035728878804</v>
      </c>
      <c r="AA37" s="10">
        <f t="shared" si="3"/>
        <v>7893.2078509648054</v>
      </c>
      <c r="AB37" s="10">
        <f t="shared" si="3"/>
        <v>-932.82430957972065</v>
      </c>
      <c r="AC37" s="10">
        <f t="shared" si="3"/>
        <v>6251.1558564877923</v>
      </c>
      <c r="AD37" s="10">
        <f t="shared" si="3"/>
        <v>12824.390213919409</v>
      </c>
      <c r="AE37" s="10">
        <f t="shared" si="3"/>
        <v>16860.61609412446</v>
      </c>
      <c r="AF37" s="10">
        <f t="shared" si="3"/>
        <v>-4239.5049851375843</v>
      </c>
      <c r="AG37" s="10">
        <f t="shared" si="3"/>
        <v>3328.8862942279757</v>
      </c>
      <c r="AH37" s="10">
        <f t="shared" si="3"/>
        <v>11952.485471659595</v>
      </c>
      <c r="AI37" s="10">
        <f t="shared" si="3"/>
        <v>21354.028184736522</v>
      </c>
      <c r="AJ37" s="10">
        <f t="shared" si="3"/>
        <v>25801.134459191999</v>
      </c>
      <c r="AK37" s="10">
        <f t="shared" si="3"/>
        <v>36258.253060259514</v>
      </c>
      <c r="AL37" s="10">
        <f t="shared" si="3"/>
        <v>46284.625852691133</v>
      </c>
      <c r="AM37" s="10">
        <f t="shared" si="3"/>
        <v>57556.533385768067</v>
      </c>
      <c r="AN37" s="10">
        <f t="shared" si="3"/>
        <v>63874.00448022355</v>
      </c>
      <c r="AO37" s="10">
        <f t="shared" si="3"/>
        <v>66201.487901291068</v>
      </c>
      <c r="AP37" s="10">
        <f t="shared" si="3"/>
        <v>78098.225513722689</v>
      </c>
      <c r="AQ37" s="10">
        <f t="shared" si="3"/>
        <v>91060.497866799618</v>
      </c>
      <c r="AR37" s="10">
        <f t="shared" si="3"/>
        <v>95285.790563383227</v>
      </c>
      <c r="AS37" s="10">
        <f t="shared" si="3"/>
        <v>74002.370670944249</v>
      </c>
      <c r="AT37" s="10">
        <f t="shared" si="3"/>
        <v>86283.519396673917</v>
      </c>
      <c r="AU37" s="10">
        <f t="shared" si="3"/>
        <v>101296.15656975085</v>
      </c>
      <c r="AV37" s="10">
        <f t="shared" si="3"/>
        <v>110886.76609920632</v>
      </c>
      <c r="AW37" s="10">
        <f t="shared" si="3"/>
        <v>126019.79675027383</v>
      </c>
      <c r="AX37" s="10">
        <f t="shared" si="3"/>
        <v>140254.49038770545</v>
      </c>
      <c r="AY37" s="10">
        <f t="shared" si="3"/>
        <v>155267.12756078236</v>
      </c>
      <c r="AZ37" s="10">
        <f t="shared" si="3"/>
        <v>164857.73709023785</v>
      </c>
      <c r="BA37" s="10">
        <f t="shared" si="3"/>
        <v>179990.76774130535</v>
      </c>
      <c r="BB37" s="10">
        <f t="shared" si="3"/>
        <v>181825.46137873697</v>
      </c>
      <c r="BC37" s="10">
        <f t="shared" si="3"/>
        <v>196838.09855181389</v>
      </c>
      <c r="BD37" s="10">
        <f t="shared" si="3"/>
        <v>206248.70808126937</v>
      </c>
      <c r="BE37" s="10">
        <f t="shared" si="3"/>
        <v>217419.19551446501</v>
      </c>
      <c r="BF37" s="10">
        <f t="shared" si="3"/>
        <v>185068.10921611747</v>
      </c>
      <c r="BG37" s="10">
        <f t="shared" si="3"/>
        <v>198594.79268249244</v>
      </c>
      <c r="BH37" s="10">
        <f t="shared" si="3"/>
        <v>208185.40221194792</v>
      </c>
    </row>
    <row r="38" spans="1:60" x14ac:dyDescent="0.3">
      <c r="A38" s="2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</row>
    <row r="39" spans="1:60" x14ac:dyDescent="0.3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</row>
    <row r="40" spans="1:60" x14ac:dyDescent="0.3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</row>
    <row r="41" spans="1:60" x14ac:dyDescent="0.3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</row>
    <row r="42" spans="1:60" x14ac:dyDescent="0.3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</row>
    <row r="43" spans="1:60" x14ac:dyDescent="0.3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</row>
    <row r="44" spans="1:60" x14ac:dyDescent="0.3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</row>
    <row r="45" spans="1:60" x14ac:dyDescent="0.3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</row>
    <row r="46" spans="1:60" x14ac:dyDescent="0.3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</row>
    <row r="47" spans="1:60" x14ac:dyDescent="0.3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</row>
    <row r="48" spans="1:60" x14ac:dyDescent="0.3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</row>
    <row r="49" spans="1:60" x14ac:dyDescent="0.3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</row>
    <row r="50" spans="1:60" x14ac:dyDescent="0.3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</row>
    <row r="51" spans="1:60" x14ac:dyDescent="0.3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</row>
    <row r="52" spans="1:60" x14ac:dyDescent="0.3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</row>
    <row r="53" spans="1:60" x14ac:dyDescent="0.3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</row>
    <row r="54" spans="1:60" x14ac:dyDescent="0.3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</row>
    <row r="55" spans="1:60" x14ac:dyDescent="0.3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</row>
    <row r="56" spans="1:60" x14ac:dyDescent="0.3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</row>
    <row r="57" spans="1:60" x14ac:dyDescent="0.3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</row>
    <row r="58" spans="1:60" x14ac:dyDescent="0.3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</row>
    <row r="59" spans="1:60" x14ac:dyDescent="0.3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</row>
    <row r="60" spans="1:60" x14ac:dyDescent="0.3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</row>
    <row r="61" spans="1:60" x14ac:dyDescent="0.3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</row>
    <row r="62" spans="1:60" x14ac:dyDescent="0.3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</row>
    <row r="63" spans="1:60" x14ac:dyDescent="0.3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</row>
    <row r="64" spans="1:60" x14ac:dyDescent="0.3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</row>
    <row r="65" spans="1:60" x14ac:dyDescent="0.3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</row>
    <row r="66" spans="1:60" x14ac:dyDescent="0.3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</row>
    <row r="67" spans="1:60" x14ac:dyDescent="0.3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</row>
    <row r="68" spans="1:60" x14ac:dyDescent="0.3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</row>
    <row r="69" spans="1:60" x14ac:dyDescent="0.3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</row>
    <row r="70" spans="1:60" x14ac:dyDescent="0.3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</row>
    <row r="71" spans="1:60" x14ac:dyDescent="0.3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</row>
    <row r="72" spans="1:60" x14ac:dyDescent="0.3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</row>
    <row r="73" spans="1:60" x14ac:dyDescent="0.3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</row>
    <row r="74" spans="1:60" x14ac:dyDescent="0.3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</row>
    <row r="75" spans="1:60" x14ac:dyDescent="0.3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</row>
    <row r="76" spans="1:60" x14ac:dyDescent="0.3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</row>
    <row r="77" spans="1:60" x14ac:dyDescent="0.3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</row>
    <row r="78" spans="1:60" x14ac:dyDescent="0.3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</row>
    <row r="79" spans="1:60" x14ac:dyDescent="0.3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</row>
    <row r="80" spans="1:60" x14ac:dyDescent="0.3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</row>
    <row r="81" spans="1:60" x14ac:dyDescent="0.3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</row>
    <row r="82" spans="1:60" x14ac:dyDescent="0.3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</row>
    <row r="83" spans="1:60" x14ac:dyDescent="0.3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</row>
    <row r="84" spans="1:60" x14ac:dyDescent="0.3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</row>
    <row r="85" spans="1:60" x14ac:dyDescent="0.3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</row>
    <row r="86" spans="1:60" x14ac:dyDescent="0.3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</row>
    <row r="87" spans="1:60" x14ac:dyDescent="0.3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</row>
    <row r="88" spans="1:60" x14ac:dyDescent="0.3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</row>
    <row r="89" spans="1:60" x14ac:dyDescent="0.3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</row>
    <row r="90" spans="1:60" x14ac:dyDescent="0.3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</row>
    <row r="91" spans="1:60" x14ac:dyDescent="0.3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</row>
    <row r="92" spans="1:60" x14ac:dyDescent="0.3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</row>
    <row r="93" spans="1:60" x14ac:dyDescent="0.3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</row>
    <row r="94" spans="1:60" x14ac:dyDescent="0.3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</row>
    <row r="95" spans="1:60" x14ac:dyDescent="0.3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</row>
    <row r="96" spans="1:60" x14ac:dyDescent="0.3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</row>
    <row r="97" spans="1:60" x14ac:dyDescent="0.3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</row>
    <row r="98" spans="1:60" x14ac:dyDescent="0.3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</row>
    <row r="99" spans="1:60" x14ac:dyDescent="0.3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</row>
    <row r="100" spans="1:60" x14ac:dyDescent="0.3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</row>
    <row r="101" spans="1:60" x14ac:dyDescent="0.3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</row>
    <row r="102" spans="1:60" x14ac:dyDescent="0.3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</row>
    <row r="103" spans="1:60" x14ac:dyDescent="0.3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</row>
    <row r="104" spans="1:60" x14ac:dyDescent="0.3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</row>
    <row r="105" spans="1:60" x14ac:dyDescent="0.3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</row>
    <row r="106" spans="1:60" x14ac:dyDescent="0.3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</row>
    <row r="107" spans="1:60" x14ac:dyDescent="0.3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</row>
    <row r="108" spans="1:60" x14ac:dyDescent="0.3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</row>
    <row r="109" spans="1:60" x14ac:dyDescent="0.3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</row>
    <row r="110" spans="1:60" x14ac:dyDescent="0.3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</row>
    <row r="111" spans="1:60" x14ac:dyDescent="0.3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</row>
    <row r="112" spans="1:60" x14ac:dyDescent="0.3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</row>
    <row r="113" spans="1:60" x14ac:dyDescent="0.3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</row>
    <row r="114" spans="1:60" x14ac:dyDescent="0.3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</row>
    <row r="115" spans="1:60" x14ac:dyDescent="0.3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</row>
    <row r="116" spans="1:60" x14ac:dyDescent="0.3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</row>
    <row r="117" spans="1:60" x14ac:dyDescent="0.3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</row>
    <row r="118" spans="1:60" x14ac:dyDescent="0.3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</row>
    <row r="119" spans="1:60" x14ac:dyDescent="0.3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</row>
    <row r="120" spans="1:60" x14ac:dyDescent="0.3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</row>
    <row r="121" spans="1:60" x14ac:dyDescent="0.3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</row>
    <row r="122" spans="1:60" x14ac:dyDescent="0.3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</row>
    <row r="123" spans="1:60" x14ac:dyDescent="0.3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</row>
    <row r="124" spans="1:60" x14ac:dyDescent="0.3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</row>
    <row r="125" spans="1:60" x14ac:dyDescent="0.3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</row>
    <row r="126" spans="1:60" x14ac:dyDescent="0.3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</row>
    <row r="127" spans="1:60" x14ac:dyDescent="0.3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</row>
    <row r="128" spans="1:60" x14ac:dyDescent="0.3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</row>
    <row r="129" spans="1:60" x14ac:dyDescent="0.3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</row>
    <row r="130" spans="1:60" x14ac:dyDescent="0.3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</row>
    <row r="131" spans="1:60" x14ac:dyDescent="0.3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</row>
    <row r="132" spans="1:60" x14ac:dyDescent="0.3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</row>
    <row r="133" spans="1:60" x14ac:dyDescent="0.3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</row>
    <row r="134" spans="1:60" x14ac:dyDescent="0.3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</row>
    <row r="135" spans="1:60" x14ac:dyDescent="0.3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</row>
    <row r="136" spans="1:60" x14ac:dyDescent="0.3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</row>
    <row r="137" spans="1:60" x14ac:dyDescent="0.3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</row>
    <row r="138" spans="1:60" x14ac:dyDescent="0.3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</row>
    <row r="139" spans="1:60" x14ac:dyDescent="0.3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</row>
    <row r="140" spans="1:60" x14ac:dyDescent="0.3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</row>
    <row r="141" spans="1:60" x14ac:dyDescent="0.3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</row>
    <row r="142" spans="1:60" x14ac:dyDescent="0.3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</row>
    <row r="143" spans="1:60" x14ac:dyDescent="0.3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</row>
    <row r="144" spans="1:60" x14ac:dyDescent="0.3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</row>
    <row r="145" spans="1:60" x14ac:dyDescent="0.3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</row>
    <row r="146" spans="1:60" x14ac:dyDescent="0.3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</row>
    <row r="147" spans="1:60" x14ac:dyDescent="0.3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</row>
    <row r="148" spans="1:60" x14ac:dyDescent="0.3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</row>
    <row r="149" spans="1:60" x14ac:dyDescent="0.3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</row>
    <row r="150" spans="1:60" x14ac:dyDescent="0.3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</row>
    <row r="151" spans="1:60" x14ac:dyDescent="0.3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</row>
    <row r="152" spans="1:60" x14ac:dyDescent="0.3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</row>
    <row r="153" spans="1:60" x14ac:dyDescent="0.3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</row>
    <row r="154" spans="1:60" x14ac:dyDescent="0.3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</row>
    <row r="155" spans="1:60" x14ac:dyDescent="0.3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</row>
    <row r="156" spans="1:60" x14ac:dyDescent="0.3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</row>
    <row r="157" spans="1:60" x14ac:dyDescent="0.3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</row>
    <row r="158" spans="1:60" x14ac:dyDescent="0.3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</row>
    <row r="159" spans="1:60" x14ac:dyDescent="0.3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</row>
    <row r="160" spans="1:60" x14ac:dyDescent="0.3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</row>
    <row r="161" spans="1:60" x14ac:dyDescent="0.3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</row>
    <row r="162" spans="1:60" x14ac:dyDescent="0.3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</row>
    <row r="163" spans="1:60" x14ac:dyDescent="0.3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</row>
    <row r="164" spans="1:60" x14ac:dyDescent="0.3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</row>
    <row r="165" spans="1:60" x14ac:dyDescent="0.3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</row>
    <row r="166" spans="1:60" x14ac:dyDescent="0.3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</row>
    <row r="167" spans="1:60" x14ac:dyDescent="0.3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</row>
    <row r="168" spans="1:60" x14ac:dyDescent="0.3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</row>
    <row r="169" spans="1:60" x14ac:dyDescent="0.3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</row>
    <row r="170" spans="1:60" x14ac:dyDescent="0.3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</row>
    <row r="171" spans="1:60" x14ac:dyDescent="0.3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</row>
    <row r="172" spans="1:60" x14ac:dyDescent="0.3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</row>
    <row r="173" spans="1:60" x14ac:dyDescent="0.3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</row>
    <row r="174" spans="1:60" x14ac:dyDescent="0.3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</row>
    <row r="175" spans="1:60" x14ac:dyDescent="0.3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</row>
    <row r="176" spans="1:60" x14ac:dyDescent="0.3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</row>
    <row r="177" spans="1:60" x14ac:dyDescent="0.3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</row>
    <row r="178" spans="1:60" x14ac:dyDescent="0.3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</row>
    <row r="179" spans="1:60" x14ac:dyDescent="0.3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</row>
    <row r="180" spans="1:60" x14ac:dyDescent="0.3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</row>
    <row r="181" spans="1:60" x14ac:dyDescent="0.3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</row>
    <row r="182" spans="1:60" x14ac:dyDescent="0.3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</row>
    <row r="183" spans="1:60" x14ac:dyDescent="0.3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</row>
    <row r="184" spans="1:60" x14ac:dyDescent="0.3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</row>
    <row r="185" spans="1:60" x14ac:dyDescent="0.3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</row>
    <row r="186" spans="1:60" x14ac:dyDescent="0.3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</row>
    <row r="187" spans="1:60" x14ac:dyDescent="0.3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</row>
    <row r="188" spans="1:60" x14ac:dyDescent="0.3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</row>
    <row r="189" spans="1:60" x14ac:dyDescent="0.3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</row>
    <row r="190" spans="1:60" x14ac:dyDescent="0.3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</row>
    <row r="191" spans="1:60" x14ac:dyDescent="0.3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</row>
    <row r="192" spans="1:60" x14ac:dyDescent="0.3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</row>
    <row r="193" spans="1:60" x14ac:dyDescent="0.3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</row>
    <row r="194" spans="1:60" x14ac:dyDescent="0.3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</row>
    <row r="195" spans="1:60" x14ac:dyDescent="0.3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</row>
    <row r="196" spans="1:60" x14ac:dyDescent="0.3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</row>
    <row r="197" spans="1:60" x14ac:dyDescent="0.3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</row>
    <row r="198" spans="1:60" x14ac:dyDescent="0.3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</row>
    <row r="199" spans="1:60" x14ac:dyDescent="0.3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</row>
    <row r="200" spans="1:60" x14ac:dyDescent="0.3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</row>
    <row r="201" spans="1:60" x14ac:dyDescent="0.3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</row>
    <row r="202" spans="1:60" x14ac:dyDescent="0.3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</row>
    <row r="203" spans="1:60" x14ac:dyDescent="0.3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</row>
    <row r="204" spans="1:60" x14ac:dyDescent="0.3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</row>
    <row r="205" spans="1:60" x14ac:dyDescent="0.3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</row>
    <row r="206" spans="1:60" x14ac:dyDescent="0.3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</row>
    <row r="207" spans="1:60" x14ac:dyDescent="0.3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</row>
    <row r="208" spans="1:60" x14ac:dyDescent="0.3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</row>
    <row r="209" spans="1:60" x14ac:dyDescent="0.3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</row>
    <row r="210" spans="1:60" x14ac:dyDescent="0.3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</row>
    <row r="211" spans="1:60" x14ac:dyDescent="0.3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</row>
    <row r="212" spans="1:60" x14ac:dyDescent="0.3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</row>
    <row r="213" spans="1:60" x14ac:dyDescent="0.3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</row>
    <row r="214" spans="1:60" x14ac:dyDescent="0.3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</row>
    <row r="215" spans="1:60" x14ac:dyDescent="0.3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</row>
    <row r="216" spans="1:60" x14ac:dyDescent="0.3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</row>
    <row r="217" spans="1:60" x14ac:dyDescent="0.3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</row>
    <row r="218" spans="1:60" x14ac:dyDescent="0.3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</row>
    <row r="219" spans="1:60" x14ac:dyDescent="0.3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</row>
    <row r="220" spans="1:60" x14ac:dyDescent="0.3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</row>
    <row r="221" spans="1:60" x14ac:dyDescent="0.3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</row>
    <row r="222" spans="1:60" x14ac:dyDescent="0.3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</row>
    <row r="223" spans="1:60" x14ac:dyDescent="0.3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</row>
    <row r="224" spans="1:60" x14ac:dyDescent="0.3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</row>
    <row r="225" spans="1:60" x14ac:dyDescent="0.3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</row>
    <row r="226" spans="1:60" x14ac:dyDescent="0.3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</row>
    <row r="227" spans="1:60" x14ac:dyDescent="0.3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</row>
    <row r="228" spans="1:60" x14ac:dyDescent="0.3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</row>
    <row r="229" spans="1:60" x14ac:dyDescent="0.3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</row>
    <row r="230" spans="1:60" x14ac:dyDescent="0.3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</row>
    <row r="231" spans="1:60" x14ac:dyDescent="0.3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</row>
    <row r="232" spans="1:60" x14ac:dyDescent="0.3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</row>
    <row r="233" spans="1:60" x14ac:dyDescent="0.3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</row>
    <row r="234" spans="1:60" x14ac:dyDescent="0.3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</row>
    <row r="235" spans="1:60" x14ac:dyDescent="0.3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</row>
    <row r="236" spans="1:60" x14ac:dyDescent="0.3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</row>
    <row r="237" spans="1:60" x14ac:dyDescent="0.3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</row>
    <row r="238" spans="1:60" x14ac:dyDescent="0.3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</row>
    <row r="239" spans="1:60" x14ac:dyDescent="0.3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</row>
    <row r="240" spans="1:60" x14ac:dyDescent="0.3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</row>
    <row r="241" spans="1:60" x14ac:dyDescent="0.3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</row>
    <row r="242" spans="1:60" x14ac:dyDescent="0.3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</row>
    <row r="243" spans="1:60" x14ac:dyDescent="0.3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</row>
    <row r="244" spans="1:60" x14ac:dyDescent="0.3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</row>
    <row r="245" spans="1:60" x14ac:dyDescent="0.3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</row>
    <row r="246" spans="1:60" x14ac:dyDescent="0.3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</row>
    <row r="247" spans="1:60" x14ac:dyDescent="0.3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</row>
    <row r="248" spans="1:60" x14ac:dyDescent="0.3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</row>
    <row r="249" spans="1:60" x14ac:dyDescent="0.3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</row>
    <row r="250" spans="1:60" x14ac:dyDescent="0.3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</row>
    <row r="251" spans="1:60" x14ac:dyDescent="0.3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</row>
    <row r="252" spans="1:60" x14ac:dyDescent="0.3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</row>
    <row r="253" spans="1:60" x14ac:dyDescent="0.3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</row>
    <row r="254" spans="1:60" x14ac:dyDescent="0.3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</row>
    <row r="255" spans="1:60" x14ac:dyDescent="0.3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</row>
    <row r="256" spans="1:60" x14ac:dyDescent="0.3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</row>
    <row r="257" spans="1:60" x14ac:dyDescent="0.3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</row>
    <row r="258" spans="1:60" x14ac:dyDescent="0.3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</row>
    <row r="259" spans="1:60" x14ac:dyDescent="0.3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</row>
    <row r="260" spans="1:60" x14ac:dyDescent="0.3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</row>
    <row r="261" spans="1:60" x14ac:dyDescent="0.3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</row>
    <row r="262" spans="1:60" x14ac:dyDescent="0.3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</row>
    <row r="263" spans="1:60" x14ac:dyDescent="0.3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</row>
    <row r="264" spans="1:60" x14ac:dyDescent="0.3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</row>
    <row r="265" spans="1:60" x14ac:dyDescent="0.3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</row>
    <row r="266" spans="1:60" x14ac:dyDescent="0.3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</row>
    <row r="267" spans="1:60" x14ac:dyDescent="0.3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</row>
    <row r="268" spans="1:60" x14ac:dyDescent="0.3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</row>
    <row r="269" spans="1:60" x14ac:dyDescent="0.3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</row>
    <row r="270" spans="1:60" x14ac:dyDescent="0.3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</row>
    <row r="271" spans="1:60" x14ac:dyDescent="0.3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</row>
    <row r="272" spans="1:60" x14ac:dyDescent="0.3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</row>
    <row r="273" spans="1:60" x14ac:dyDescent="0.3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</row>
    <row r="274" spans="1:60" x14ac:dyDescent="0.3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</row>
    <row r="275" spans="1:60" x14ac:dyDescent="0.3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</row>
    <row r="276" spans="1:60" x14ac:dyDescent="0.3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</row>
    <row r="277" spans="1:60" x14ac:dyDescent="0.3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</row>
    <row r="278" spans="1:60" x14ac:dyDescent="0.3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</row>
    <row r="279" spans="1:60" x14ac:dyDescent="0.3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</row>
    <row r="280" spans="1:60" x14ac:dyDescent="0.3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</row>
    <row r="281" spans="1:60" x14ac:dyDescent="0.3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</row>
    <row r="282" spans="1:60" x14ac:dyDescent="0.3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</row>
    <row r="283" spans="1:60" x14ac:dyDescent="0.3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</row>
    <row r="284" spans="1:60" x14ac:dyDescent="0.3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</row>
    <row r="285" spans="1:60" x14ac:dyDescent="0.3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</row>
    <row r="286" spans="1:60" x14ac:dyDescent="0.3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</row>
    <row r="287" spans="1:60" x14ac:dyDescent="0.3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</row>
    <row r="288" spans="1:60" x14ac:dyDescent="0.3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</row>
    <row r="289" spans="1:60" x14ac:dyDescent="0.3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</row>
    <row r="290" spans="1:60" x14ac:dyDescent="0.3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</row>
    <row r="291" spans="1:60" x14ac:dyDescent="0.3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</row>
    <row r="292" spans="1:60" x14ac:dyDescent="0.3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</row>
    <row r="293" spans="1:60" x14ac:dyDescent="0.3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</row>
    <row r="294" spans="1:60" x14ac:dyDescent="0.3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</row>
    <row r="295" spans="1:60" x14ac:dyDescent="0.3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</row>
    <row r="296" spans="1:60" x14ac:dyDescent="0.3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</row>
    <row r="297" spans="1:60" x14ac:dyDescent="0.3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</row>
    <row r="298" spans="1:60" x14ac:dyDescent="0.3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</row>
    <row r="299" spans="1:60" x14ac:dyDescent="0.3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</row>
    <row r="300" spans="1:60" x14ac:dyDescent="0.3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</row>
    <row r="301" spans="1:60" x14ac:dyDescent="0.3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</row>
    <row r="302" spans="1:60" x14ac:dyDescent="0.3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</row>
    <row r="303" spans="1:60" x14ac:dyDescent="0.3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</row>
    <row r="304" spans="1:60" x14ac:dyDescent="0.3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</row>
    <row r="305" spans="1:60" x14ac:dyDescent="0.3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</row>
    <row r="306" spans="1:60" x14ac:dyDescent="0.3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</row>
    <row r="307" spans="1:60" x14ac:dyDescent="0.3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</row>
    <row r="308" spans="1:60" x14ac:dyDescent="0.3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</row>
    <row r="309" spans="1:60" x14ac:dyDescent="0.3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</row>
    <row r="310" spans="1:60" x14ac:dyDescent="0.3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</row>
    <row r="311" spans="1:60" x14ac:dyDescent="0.3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</row>
    <row r="312" spans="1:60" x14ac:dyDescent="0.3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</row>
    <row r="313" spans="1:60" x14ac:dyDescent="0.3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</row>
    <row r="314" spans="1:60" x14ac:dyDescent="0.3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</row>
    <row r="315" spans="1:60" x14ac:dyDescent="0.3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</row>
    <row r="316" spans="1:60" x14ac:dyDescent="0.3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</row>
    <row r="317" spans="1:60" x14ac:dyDescent="0.3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</row>
    <row r="318" spans="1:60" x14ac:dyDescent="0.3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</row>
    <row r="319" spans="1:60" x14ac:dyDescent="0.3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</row>
    <row r="320" spans="1:60" x14ac:dyDescent="0.3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</row>
    <row r="321" spans="1:60" x14ac:dyDescent="0.3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</row>
    <row r="322" spans="1:60" x14ac:dyDescent="0.3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</row>
    <row r="323" spans="1:60" x14ac:dyDescent="0.3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</row>
    <row r="324" spans="1:60" x14ac:dyDescent="0.3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</row>
    <row r="325" spans="1:60" x14ac:dyDescent="0.3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</row>
    <row r="326" spans="1:60" x14ac:dyDescent="0.3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</row>
    <row r="327" spans="1:60" x14ac:dyDescent="0.3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</row>
    <row r="328" spans="1:60" x14ac:dyDescent="0.3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</row>
    <row r="329" spans="1:60" x14ac:dyDescent="0.3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</row>
    <row r="330" spans="1:60" x14ac:dyDescent="0.3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</row>
    <row r="331" spans="1:60" x14ac:dyDescent="0.3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</row>
    <row r="332" spans="1:60" x14ac:dyDescent="0.3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</row>
    <row r="333" spans="1:60" x14ac:dyDescent="0.3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</row>
    <row r="334" spans="1:60" x14ac:dyDescent="0.3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</row>
    <row r="335" spans="1:60" x14ac:dyDescent="0.3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</row>
    <row r="336" spans="1:60" x14ac:dyDescent="0.3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</row>
    <row r="337" spans="1:60" x14ac:dyDescent="0.3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</row>
    <row r="338" spans="1:60" x14ac:dyDescent="0.3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</row>
    <row r="339" spans="1:60" x14ac:dyDescent="0.3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</row>
    <row r="340" spans="1:60" x14ac:dyDescent="0.3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</row>
    <row r="341" spans="1:60" x14ac:dyDescent="0.3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</row>
    <row r="342" spans="1:60" x14ac:dyDescent="0.3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</row>
    <row r="343" spans="1:60" x14ac:dyDescent="0.3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</row>
    <row r="344" spans="1:60" x14ac:dyDescent="0.3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</row>
    <row r="345" spans="1:60" x14ac:dyDescent="0.3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</row>
    <row r="346" spans="1:60" x14ac:dyDescent="0.3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</row>
    <row r="347" spans="1:60" x14ac:dyDescent="0.3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</row>
    <row r="348" spans="1:60" x14ac:dyDescent="0.3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</row>
    <row r="349" spans="1:60" x14ac:dyDescent="0.3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</row>
    <row r="350" spans="1:60" x14ac:dyDescent="0.3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</row>
    <row r="351" spans="1:60" x14ac:dyDescent="0.3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</row>
    <row r="352" spans="1:60" x14ac:dyDescent="0.3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</row>
    <row r="353" spans="1:60" x14ac:dyDescent="0.3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</row>
    <row r="354" spans="1:60" x14ac:dyDescent="0.3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</row>
    <row r="355" spans="1:60" x14ac:dyDescent="0.3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</row>
    <row r="356" spans="1:60" x14ac:dyDescent="0.3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</row>
    <row r="357" spans="1:60" x14ac:dyDescent="0.3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</row>
    <row r="358" spans="1:60" x14ac:dyDescent="0.3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</row>
    <row r="359" spans="1:60" x14ac:dyDescent="0.3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</row>
    <row r="360" spans="1:60" x14ac:dyDescent="0.3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</row>
    <row r="361" spans="1:60" x14ac:dyDescent="0.3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</row>
    <row r="362" spans="1:60" x14ac:dyDescent="0.3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</row>
    <row r="363" spans="1:60" x14ac:dyDescent="0.3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</row>
    <row r="364" spans="1:60" x14ac:dyDescent="0.3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</row>
    <row r="365" spans="1:60" x14ac:dyDescent="0.3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</row>
    <row r="366" spans="1:60" x14ac:dyDescent="0.3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</row>
    <row r="367" spans="1:60" x14ac:dyDescent="0.3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</row>
    <row r="368" spans="1:60" x14ac:dyDescent="0.3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</row>
    <row r="369" spans="1:60" x14ac:dyDescent="0.3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</row>
    <row r="370" spans="1:60" x14ac:dyDescent="0.3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</row>
    <row r="371" spans="1:60" x14ac:dyDescent="0.3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</row>
    <row r="372" spans="1:60" x14ac:dyDescent="0.3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</row>
    <row r="373" spans="1:60" x14ac:dyDescent="0.3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</row>
    <row r="374" spans="1:60" x14ac:dyDescent="0.3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</row>
    <row r="375" spans="1:60" x14ac:dyDescent="0.3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</row>
    <row r="376" spans="1:60" x14ac:dyDescent="0.3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</row>
    <row r="377" spans="1:60" x14ac:dyDescent="0.3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</row>
    <row r="378" spans="1:60" x14ac:dyDescent="0.3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</row>
    <row r="379" spans="1:60" x14ac:dyDescent="0.3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</row>
    <row r="380" spans="1:60" x14ac:dyDescent="0.3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</row>
    <row r="381" spans="1:60" x14ac:dyDescent="0.3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</row>
    <row r="382" spans="1:60" x14ac:dyDescent="0.3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</row>
    <row r="383" spans="1:60" x14ac:dyDescent="0.3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</row>
    <row r="384" spans="1:60" x14ac:dyDescent="0.3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</row>
    <row r="385" spans="1:60" x14ac:dyDescent="0.3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</row>
    <row r="386" spans="1:60" x14ac:dyDescent="0.3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</row>
    <row r="387" spans="1:60" x14ac:dyDescent="0.3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</row>
    <row r="388" spans="1:60" x14ac:dyDescent="0.3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</row>
    <row r="389" spans="1:60" x14ac:dyDescent="0.3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</row>
    <row r="390" spans="1:60" x14ac:dyDescent="0.3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</row>
    <row r="391" spans="1:60" x14ac:dyDescent="0.3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</row>
    <row r="392" spans="1:60" x14ac:dyDescent="0.3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</row>
    <row r="393" spans="1:60" x14ac:dyDescent="0.3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</row>
    <row r="394" spans="1:60" x14ac:dyDescent="0.3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</row>
    <row r="395" spans="1:60" x14ac:dyDescent="0.3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</row>
    <row r="396" spans="1:60" x14ac:dyDescent="0.3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</row>
    <row r="397" spans="1:60" x14ac:dyDescent="0.3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</row>
    <row r="398" spans="1:60" x14ac:dyDescent="0.3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</row>
    <row r="399" spans="1:60" x14ac:dyDescent="0.3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</row>
    <row r="400" spans="1:60" x14ac:dyDescent="0.3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</row>
    <row r="401" spans="1:60" x14ac:dyDescent="0.3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</row>
    <row r="402" spans="1:60" x14ac:dyDescent="0.3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</row>
    <row r="403" spans="1:60" x14ac:dyDescent="0.3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</row>
    <row r="404" spans="1:60" x14ac:dyDescent="0.3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</row>
    <row r="405" spans="1:60" x14ac:dyDescent="0.3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</row>
    <row r="406" spans="1:60" x14ac:dyDescent="0.3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</row>
    <row r="407" spans="1:60" x14ac:dyDescent="0.3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</row>
    <row r="408" spans="1:60" x14ac:dyDescent="0.3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</row>
    <row r="409" spans="1:60" x14ac:dyDescent="0.3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</row>
    <row r="410" spans="1:60" x14ac:dyDescent="0.3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</row>
    <row r="411" spans="1:60" x14ac:dyDescent="0.3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</row>
    <row r="412" spans="1:60" x14ac:dyDescent="0.3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</row>
    <row r="413" spans="1:60" x14ac:dyDescent="0.3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</row>
    <row r="414" spans="1:60" x14ac:dyDescent="0.3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</row>
    <row r="415" spans="1:60" x14ac:dyDescent="0.3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</row>
    <row r="416" spans="1:60" x14ac:dyDescent="0.3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</row>
    <row r="417" spans="1:60" x14ac:dyDescent="0.3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</row>
    <row r="418" spans="1:60" x14ac:dyDescent="0.3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</row>
    <row r="419" spans="1:60" x14ac:dyDescent="0.3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</row>
    <row r="420" spans="1:60" x14ac:dyDescent="0.3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</row>
    <row r="421" spans="1:60" x14ac:dyDescent="0.3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</row>
    <row r="422" spans="1:60" x14ac:dyDescent="0.3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</row>
    <row r="423" spans="1:60" x14ac:dyDescent="0.3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</row>
    <row r="424" spans="1:60" x14ac:dyDescent="0.3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</row>
    <row r="425" spans="1:60" x14ac:dyDescent="0.3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</row>
    <row r="426" spans="1:60" x14ac:dyDescent="0.3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</row>
    <row r="427" spans="1:60" x14ac:dyDescent="0.3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</row>
    <row r="428" spans="1:60" x14ac:dyDescent="0.3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</row>
    <row r="429" spans="1:60" x14ac:dyDescent="0.3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</row>
    <row r="430" spans="1:60" x14ac:dyDescent="0.3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</row>
    <row r="431" spans="1:60" x14ac:dyDescent="0.3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</row>
    <row r="432" spans="1:60" x14ac:dyDescent="0.3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</row>
    <row r="433" spans="1:60" x14ac:dyDescent="0.3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</row>
    <row r="434" spans="1:60" x14ac:dyDescent="0.3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</row>
    <row r="435" spans="1:60" x14ac:dyDescent="0.3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</row>
    <row r="436" spans="1:60" x14ac:dyDescent="0.3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</row>
    <row r="437" spans="1:60" x14ac:dyDescent="0.3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</row>
    <row r="438" spans="1:60" x14ac:dyDescent="0.3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</row>
    <row r="439" spans="1:60" x14ac:dyDescent="0.3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</row>
    <row r="440" spans="1:60" x14ac:dyDescent="0.3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</row>
    <row r="441" spans="1:60" x14ac:dyDescent="0.3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</row>
    <row r="442" spans="1:60" x14ac:dyDescent="0.3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</row>
    <row r="443" spans="1:60" x14ac:dyDescent="0.3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</row>
    <row r="444" spans="1:60" x14ac:dyDescent="0.3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</row>
    <row r="445" spans="1:60" x14ac:dyDescent="0.3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</row>
    <row r="446" spans="1:60" x14ac:dyDescent="0.3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</row>
    <row r="447" spans="1:60" x14ac:dyDescent="0.3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</row>
    <row r="448" spans="1:60" x14ac:dyDescent="0.3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</row>
    <row r="449" spans="1:60" x14ac:dyDescent="0.3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</row>
    <row r="450" spans="1:60" x14ac:dyDescent="0.3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</row>
    <row r="451" spans="1:60" x14ac:dyDescent="0.3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</row>
    <row r="452" spans="1:60" x14ac:dyDescent="0.3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</row>
    <row r="453" spans="1:60" x14ac:dyDescent="0.3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</row>
    <row r="454" spans="1:60" x14ac:dyDescent="0.3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</row>
    <row r="455" spans="1:60" x14ac:dyDescent="0.3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</row>
    <row r="456" spans="1:60" x14ac:dyDescent="0.3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</row>
    <row r="457" spans="1:60" x14ac:dyDescent="0.3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</row>
    <row r="458" spans="1:60" x14ac:dyDescent="0.3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</row>
    <row r="459" spans="1:60" x14ac:dyDescent="0.3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</row>
    <row r="460" spans="1:60" x14ac:dyDescent="0.3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</row>
    <row r="461" spans="1:60" x14ac:dyDescent="0.3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</row>
    <row r="462" spans="1:60" x14ac:dyDescent="0.3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</row>
    <row r="463" spans="1:60" x14ac:dyDescent="0.3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</row>
    <row r="464" spans="1:60" x14ac:dyDescent="0.3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</row>
    <row r="465" spans="1:60" x14ac:dyDescent="0.3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</row>
    <row r="466" spans="1:60" x14ac:dyDescent="0.3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</row>
    <row r="467" spans="1:60" x14ac:dyDescent="0.3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</row>
    <row r="468" spans="1:60" x14ac:dyDescent="0.3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</row>
    <row r="469" spans="1:60" x14ac:dyDescent="0.3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</row>
    <row r="470" spans="1:60" x14ac:dyDescent="0.3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</row>
    <row r="471" spans="1:60" x14ac:dyDescent="0.3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</row>
    <row r="472" spans="1:60" x14ac:dyDescent="0.3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</row>
    <row r="473" spans="1:60" x14ac:dyDescent="0.3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</row>
    <row r="474" spans="1:60" x14ac:dyDescent="0.3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</row>
    <row r="475" spans="1:60" x14ac:dyDescent="0.3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</row>
    <row r="476" spans="1:60" x14ac:dyDescent="0.3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</row>
    <row r="477" spans="1:60" x14ac:dyDescent="0.3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</row>
    <row r="478" spans="1:60" x14ac:dyDescent="0.3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</row>
    <row r="479" spans="1:60" x14ac:dyDescent="0.3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</row>
    <row r="480" spans="1:60" x14ac:dyDescent="0.3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</row>
    <row r="481" spans="1:60" x14ac:dyDescent="0.3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</row>
    <row r="482" spans="1:60" x14ac:dyDescent="0.3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</row>
    <row r="483" spans="1:60" x14ac:dyDescent="0.3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</row>
    <row r="484" spans="1:60" x14ac:dyDescent="0.3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</row>
    <row r="485" spans="1:60" x14ac:dyDescent="0.3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</row>
    <row r="486" spans="1:60" x14ac:dyDescent="0.3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</row>
    <row r="487" spans="1:60" x14ac:dyDescent="0.3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</row>
    <row r="488" spans="1:60" x14ac:dyDescent="0.3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</row>
    <row r="489" spans="1:60" x14ac:dyDescent="0.3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</row>
    <row r="490" spans="1:60" x14ac:dyDescent="0.3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</row>
    <row r="491" spans="1:60" x14ac:dyDescent="0.3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</row>
    <row r="492" spans="1:60" x14ac:dyDescent="0.3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</row>
    <row r="493" spans="1:60" x14ac:dyDescent="0.3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</row>
    <row r="494" spans="1:60" x14ac:dyDescent="0.3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</row>
    <row r="495" spans="1:60" x14ac:dyDescent="0.3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</row>
    <row r="496" spans="1:60" x14ac:dyDescent="0.3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</row>
    <row r="497" spans="1:60" x14ac:dyDescent="0.3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</row>
    <row r="498" spans="1:60" x14ac:dyDescent="0.3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</row>
    <row r="499" spans="1:60" x14ac:dyDescent="0.3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</row>
    <row r="500" spans="1:60" x14ac:dyDescent="0.3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</row>
    <row r="501" spans="1:60" x14ac:dyDescent="0.3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</row>
    <row r="502" spans="1:60" x14ac:dyDescent="0.3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</row>
    <row r="503" spans="1:60" x14ac:dyDescent="0.3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</row>
    <row r="504" spans="1:60" x14ac:dyDescent="0.3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</row>
    <row r="505" spans="1:60" x14ac:dyDescent="0.3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</row>
    <row r="506" spans="1:60" x14ac:dyDescent="0.3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</row>
    <row r="507" spans="1:60" x14ac:dyDescent="0.3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</row>
    <row r="508" spans="1:60" x14ac:dyDescent="0.3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</row>
    <row r="509" spans="1:60" x14ac:dyDescent="0.3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</row>
    <row r="510" spans="1:60" x14ac:dyDescent="0.3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</row>
    <row r="511" spans="1:60" x14ac:dyDescent="0.3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</row>
    <row r="512" spans="1:60" x14ac:dyDescent="0.3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</row>
    <row r="513" spans="1:60" x14ac:dyDescent="0.3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</row>
    <row r="514" spans="1:60" x14ac:dyDescent="0.3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</row>
    <row r="515" spans="1:60" x14ac:dyDescent="0.3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</row>
    <row r="516" spans="1:60" x14ac:dyDescent="0.3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</row>
    <row r="517" spans="1:60" x14ac:dyDescent="0.3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</row>
    <row r="518" spans="1:60" x14ac:dyDescent="0.3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</row>
    <row r="519" spans="1:60" x14ac:dyDescent="0.3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</row>
    <row r="520" spans="1:60" x14ac:dyDescent="0.3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</row>
    <row r="521" spans="1:60" x14ac:dyDescent="0.3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</row>
    <row r="522" spans="1:60" x14ac:dyDescent="0.3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</row>
    <row r="523" spans="1:60" x14ac:dyDescent="0.3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</row>
    <row r="524" spans="1:60" x14ac:dyDescent="0.3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</row>
    <row r="525" spans="1:60" x14ac:dyDescent="0.3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</row>
    <row r="526" spans="1:60" x14ac:dyDescent="0.3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</row>
    <row r="527" spans="1:60" x14ac:dyDescent="0.3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</row>
    <row r="528" spans="1:60" x14ac:dyDescent="0.3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</row>
    <row r="529" spans="1:60" x14ac:dyDescent="0.3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</row>
    <row r="530" spans="1:60" x14ac:dyDescent="0.3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</row>
    <row r="531" spans="1:60" x14ac:dyDescent="0.3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</row>
    <row r="532" spans="1:60" x14ac:dyDescent="0.3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  <c r="BH532" s="2"/>
    </row>
    <row r="533" spans="1:60" x14ac:dyDescent="0.3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</row>
    <row r="534" spans="1:60" x14ac:dyDescent="0.3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</row>
    <row r="535" spans="1:60" x14ac:dyDescent="0.3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</row>
    <row r="536" spans="1:60" x14ac:dyDescent="0.3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</row>
    <row r="537" spans="1:60" x14ac:dyDescent="0.3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</row>
    <row r="538" spans="1:60" x14ac:dyDescent="0.3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</row>
    <row r="539" spans="1:60" x14ac:dyDescent="0.3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</row>
    <row r="540" spans="1:60" x14ac:dyDescent="0.3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  <c r="BH540" s="2"/>
    </row>
    <row r="541" spans="1:60" x14ac:dyDescent="0.3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  <c r="BH541" s="2"/>
    </row>
    <row r="542" spans="1:60" x14ac:dyDescent="0.3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</row>
    <row r="543" spans="1:60" x14ac:dyDescent="0.3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</row>
    <row r="544" spans="1:60" x14ac:dyDescent="0.3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</row>
    <row r="545" spans="1:60" x14ac:dyDescent="0.3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</row>
    <row r="546" spans="1:60" x14ac:dyDescent="0.3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  <c r="BH546" s="2"/>
    </row>
    <row r="547" spans="1:60" x14ac:dyDescent="0.3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</row>
    <row r="548" spans="1:60" x14ac:dyDescent="0.3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</row>
    <row r="549" spans="1:60" x14ac:dyDescent="0.3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</row>
    <row r="550" spans="1:60" x14ac:dyDescent="0.3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</row>
    <row r="551" spans="1:60" x14ac:dyDescent="0.3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</row>
    <row r="552" spans="1:60" x14ac:dyDescent="0.3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</row>
    <row r="553" spans="1:60" x14ac:dyDescent="0.3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  <c r="BH553" s="2"/>
    </row>
    <row r="554" spans="1:60" x14ac:dyDescent="0.3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  <c r="BH554" s="2"/>
    </row>
    <row r="555" spans="1:60" x14ac:dyDescent="0.3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</row>
    <row r="556" spans="1:60" x14ac:dyDescent="0.3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</row>
    <row r="557" spans="1:60" x14ac:dyDescent="0.3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</row>
    <row r="558" spans="1:60" x14ac:dyDescent="0.3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  <c r="BG558" s="2"/>
      <c r="BH558" s="2"/>
    </row>
    <row r="559" spans="1:60" x14ac:dyDescent="0.3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2"/>
      <c r="BG559" s="2"/>
      <c r="BH559" s="2"/>
    </row>
    <row r="560" spans="1:60" x14ac:dyDescent="0.3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</row>
    <row r="561" spans="1:60" x14ac:dyDescent="0.3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  <c r="BG561" s="2"/>
      <c r="BH561" s="2"/>
    </row>
    <row r="562" spans="1:60" x14ac:dyDescent="0.3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</row>
    <row r="563" spans="1:60" x14ac:dyDescent="0.3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</row>
    <row r="564" spans="1:60" x14ac:dyDescent="0.3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  <c r="BH564" s="2"/>
    </row>
    <row r="565" spans="1:60" x14ac:dyDescent="0.3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  <c r="BH565" s="2"/>
    </row>
    <row r="566" spans="1:60" x14ac:dyDescent="0.3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2"/>
      <c r="BG566" s="2"/>
      <c r="BH566" s="2"/>
    </row>
    <row r="567" spans="1:60" x14ac:dyDescent="0.3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  <c r="BF567" s="2"/>
      <c r="BG567" s="2"/>
      <c r="BH567" s="2"/>
    </row>
    <row r="568" spans="1:60" x14ac:dyDescent="0.3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  <c r="BG568" s="2"/>
      <c r="BH568" s="2"/>
    </row>
    <row r="569" spans="1:60" x14ac:dyDescent="0.3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  <c r="BH569" s="2"/>
    </row>
    <row r="570" spans="1:60" x14ac:dyDescent="0.3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  <c r="BC570" s="2"/>
      <c r="BD570" s="2"/>
      <c r="BE570" s="2"/>
      <c r="BF570" s="2"/>
      <c r="BG570" s="2"/>
      <c r="BH570" s="2"/>
    </row>
    <row r="571" spans="1:60" x14ac:dyDescent="0.3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  <c r="BD571" s="2"/>
      <c r="BE571" s="2"/>
      <c r="BF571" s="2"/>
      <c r="BG571" s="2"/>
      <c r="BH571" s="2"/>
    </row>
    <row r="572" spans="1:60" x14ac:dyDescent="0.3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  <c r="BC572" s="2"/>
      <c r="BD572" s="2"/>
      <c r="BE572" s="2"/>
      <c r="BF572" s="2"/>
      <c r="BG572" s="2"/>
      <c r="BH572" s="2"/>
    </row>
    <row r="573" spans="1:60" x14ac:dyDescent="0.3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  <c r="BF573" s="2"/>
      <c r="BG573" s="2"/>
      <c r="BH573" s="2"/>
    </row>
    <row r="574" spans="1:60" x14ac:dyDescent="0.3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  <c r="BC574" s="2"/>
      <c r="BD574" s="2"/>
      <c r="BE574" s="2"/>
      <c r="BF574" s="2"/>
      <c r="BG574" s="2"/>
      <c r="BH574" s="2"/>
    </row>
    <row r="575" spans="1:60" x14ac:dyDescent="0.3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  <c r="BC575" s="2"/>
      <c r="BD575" s="2"/>
      <c r="BE575" s="2"/>
      <c r="BF575" s="2"/>
      <c r="BG575" s="2"/>
      <c r="BH575" s="2"/>
    </row>
    <row r="576" spans="1:60" x14ac:dyDescent="0.3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  <c r="BC576" s="2"/>
      <c r="BD576" s="2"/>
      <c r="BE576" s="2"/>
      <c r="BF576" s="2"/>
      <c r="BG576" s="2"/>
      <c r="BH576" s="2"/>
    </row>
    <row r="577" spans="1:60" x14ac:dyDescent="0.3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  <c r="BB577" s="2"/>
      <c r="BC577" s="2"/>
      <c r="BD577" s="2"/>
      <c r="BE577" s="2"/>
      <c r="BF577" s="2"/>
      <c r="BG577" s="2"/>
      <c r="BH577" s="2"/>
    </row>
    <row r="578" spans="1:60" x14ac:dyDescent="0.3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  <c r="BH578" s="2"/>
    </row>
    <row r="579" spans="1:60" x14ac:dyDescent="0.3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  <c r="BC579" s="2"/>
      <c r="BD579" s="2"/>
      <c r="BE579" s="2"/>
      <c r="BF579" s="2"/>
      <c r="BG579" s="2"/>
      <c r="BH579" s="2"/>
    </row>
    <row r="580" spans="1:60" x14ac:dyDescent="0.3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  <c r="BC580" s="2"/>
      <c r="BD580" s="2"/>
      <c r="BE580" s="2"/>
      <c r="BF580" s="2"/>
      <c r="BG580" s="2"/>
      <c r="BH580" s="2"/>
    </row>
    <row r="581" spans="1:60" x14ac:dyDescent="0.3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  <c r="BD581" s="2"/>
      <c r="BE581" s="2"/>
      <c r="BF581" s="2"/>
      <c r="BG581" s="2"/>
      <c r="BH581" s="2"/>
    </row>
    <row r="582" spans="1:60" x14ac:dyDescent="0.3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  <c r="BC582" s="2"/>
      <c r="BD582" s="2"/>
      <c r="BE582" s="2"/>
      <c r="BF582" s="2"/>
      <c r="BG582" s="2"/>
      <c r="BH582" s="2"/>
    </row>
    <row r="583" spans="1:60" x14ac:dyDescent="0.3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  <c r="BC583" s="2"/>
      <c r="BD583" s="2"/>
      <c r="BE583" s="2"/>
      <c r="BF583" s="2"/>
      <c r="BG583" s="2"/>
      <c r="BH583" s="2"/>
    </row>
    <row r="584" spans="1:60" x14ac:dyDescent="0.3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  <c r="BB584" s="2"/>
      <c r="BC584" s="2"/>
      <c r="BD584" s="2"/>
      <c r="BE584" s="2"/>
      <c r="BF584" s="2"/>
      <c r="BG584" s="2"/>
      <c r="BH584" s="2"/>
    </row>
    <row r="585" spans="1:60" x14ac:dyDescent="0.3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  <c r="BC585" s="2"/>
      <c r="BD585" s="2"/>
      <c r="BE585" s="2"/>
      <c r="BF585" s="2"/>
      <c r="BG585" s="2"/>
      <c r="BH585" s="2"/>
    </row>
    <row r="586" spans="1:60" x14ac:dyDescent="0.3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  <c r="BC586" s="2"/>
      <c r="BD586" s="2"/>
      <c r="BE586" s="2"/>
      <c r="BF586" s="2"/>
      <c r="BG586" s="2"/>
      <c r="BH586" s="2"/>
    </row>
    <row r="587" spans="1:60" x14ac:dyDescent="0.3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  <c r="BC587" s="2"/>
      <c r="BD587" s="2"/>
      <c r="BE587" s="2"/>
      <c r="BF587" s="2"/>
      <c r="BG587" s="2"/>
      <c r="BH587" s="2"/>
    </row>
    <row r="588" spans="1:60" x14ac:dyDescent="0.3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  <c r="BB588" s="2"/>
      <c r="BC588" s="2"/>
      <c r="BD588" s="2"/>
      <c r="BE588" s="2"/>
      <c r="BF588" s="2"/>
      <c r="BG588" s="2"/>
      <c r="BH588" s="2"/>
    </row>
    <row r="589" spans="1:60" x14ac:dyDescent="0.3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  <c r="AZ589" s="2"/>
      <c r="BA589" s="2"/>
      <c r="BB589" s="2"/>
      <c r="BC589" s="2"/>
      <c r="BD589" s="2"/>
      <c r="BE589" s="2"/>
      <c r="BF589" s="2"/>
      <c r="BG589" s="2"/>
      <c r="BH589" s="2"/>
    </row>
    <row r="590" spans="1:60" x14ac:dyDescent="0.3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  <c r="BB590" s="2"/>
      <c r="BC590" s="2"/>
      <c r="BD590" s="2"/>
      <c r="BE590" s="2"/>
      <c r="BF590" s="2"/>
      <c r="BG590" s="2"/>
      <c r="BH590" s="2"/>
    </row>
    <row r="591" spans="1:60" x14ac:dyDescent="0.3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  <c r="BC591" s="2"/>
      <c r="BD591" s="2"/>
      <c r="BE591" s="2"/>
      <c r="BF591" s="2"/>
      <c r="BG591" s="2"/>
      <c r="BH591" s="2"/>
    </row>
    <row r="592" spans="1:60" x14ac:dyDescent="0.3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  <c r="BC592" s="2"/>
      <c r="BD592" s="2"/>
      <c r="BE592" s="2"/>
      <c r="BF592" s="2"/>
      <c r="BG592" s="2"/>
      <c r="BH592" s="2"/>
    </row>
    <row r="593" spans="1:60" x14ac:dyDescent="0.3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  <c r="BC593" s="2"/>
      <c r="BD593" s="2"/>
      <c r="BE593" s="2"/>
      <c r="BF593" s="2"/>
      <c r="BG593" s="2"/>
      <c r="BH593" s="2"/>
    </row>
    <row r="594" spans="1:60" x14ac:dyDescent="0.3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/>
      <c r="BA594" s="2"/>
      <c r="BB594" s="2"/>
      <c r="BC594" s="2"/>
      <c r="BD594" s="2"/>
      <c r="BE594" s="2"/>
      <c r="BF594" s="2"/>
      <c r="BG594" s="2"/>
      <c r="BH594" s="2"/>
    </row>
    <row r="595" spans="1:60" x14ac:dyDescent="0.3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  <c r="AZ595" s="2"/>
      <c r="BA595" s="2"/>
      <c r="BB595" s="2"/>
      <c r="BC595" s="2"/>
      <c r="BD595" s="2"/>
      <c r="BE595" s="2"/>
      <c r="BF595" s="2"/>
      <c r="BG595" s="2"/>
      <c r="BH595" s="2"/>
    </row>
    <row r="596" spans="1:60" x14ac:dyDescent="0.3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  <c r="BC596" s="2"/>
      <c r="BD596" s="2"/>
      <c r="BE596" s="2"/>
      <c r="BF596" s="2"/>
      <c r="BG596" s="2"/>
      <c r="BH596" s="2"/>
    </row>
    <row r="597" spans="1:60" x14ac:dyDescent="0.3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  <c r="BC597" s="2"/>
      <c r="BD597" s="2"/>
      <c r="BE597" s="2"/>
      <c r="BF597" s="2"/>
      <c r="BG597" s="2"/>
      <c r="BH597" s="2"/>
    </row>
    <row r="598" spans="1:60" x14ac:dyDescent="0.3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  <c r="BC598" s="2"/>
      <c r="BD598" s="2"/>
      <c r="BE598" s="2"/>
      <c r="BF598" s="2"/>
      <c r="BG598" s="2"/>
      <c r="BH598" s="2"/>
    </row>
    <row r="599" spans="1:60" x14ac:dyDescent="0.3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  <c r="BC599" s="2"/>
      <c r="BD599" s="2"/>
      <c r="BE599" s="2"/>
      <c r="BF599" s="2"/>
      <c r="BG599" s="2"/>
      <c r="BH599" s="2"/>
    </row>
    <row r="600" spans="1:60" x14ac:dyDescent="0.3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  <c r="BA600" s="2"/>
      <c r="BB600" s="2"/>
      <c r="BC600" s="2"/>
      <c r="BD600" s="2"/>
      <c r="BE600" s="2"/>
      <c r="BF600" s="2"/>
      <c r="BG600" s="2"/>
      <c r="BH600" s="2"/>
    </row>
    <row r="601" spans="1:60" x14ac:dyDescent="0.3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  <c r="BA601" s="2"/>
      <c r="BB601" s="2"/>
      <c r="BC601" s="2"/>
      <c r="BD601" s="2"/>
      <c r="BE601" s="2"/>
      <c r="BF601" s="2"/>
      <c r="BG601" s="2"/>
      <c r="BH601" s="2"/>
    </row>
    <row r="602" spans="1:60" x14ac:dyDescent="0.3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  <c r="AZ602" s="2"/>
      <c r="BA602" s="2"/>
      <c r="BB602" s="2"/>
      <c r="BC602" s="2"/>
      <c r="BD602" s="2"/>
      <c r="BE602" s="2"/>
      <c r="BF602" s="2"/>
      <c r="BG602" s="2"/>
      <c r="BH602" s="2"/>
    </row>
    <row r="603" spans="1:60" x14ac:dyDescent="0.3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  <c r="AY603" s="2"/>
      <c r="AZ603" s="2"/>
      <c r="BA603" s="2"/>
      <c r="BB603" s="2"/>
      <c r="BC603" s="2"/>
      <c r="BD603" s="2"/>
      <c r="BE603" s="2"/>
      <c r="BF603" s="2"/>
      <c r="BG603" s="2"/>
      <c r="BH603" s="2"/>
    </row>
    <row r="604" spans="1:60" x14ac:dyDescent="0.3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  <c r="BC604" s="2"/>
      <c r="BD604" s="2"/>
      <c r="BE604" s="2"/>
      <c r="BF604" s="2"/>
      <c r="BG604" s="2"/>
      <c r="BH604" s="2"/>
    </row>
    <row r="605" spans="1:60" x14ac:dyDescent="0.3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  <c r="BC605" s="2"/>
      <c r="BD605" s="2"/>
      <c r="BE605" s="2"/>
      <c r="BF605" s="2"/>
      <c r="BG605" s="2"/>
      <c r="BH605" s="2"/>
    </row>
    <row r="606" spans="1:60" x14ac:dyDescent="0.3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  <c r="BB606" s="2"/>
      <c r="BC606" s="2"/>
      <c r="BD606" s="2"/>
      <c r="BE606" s="2"/>
      <c r="BF606" s="2"/>
      <c r="BG606" s="2"/>
      <c r="BH606" s="2"/>
    </row>
    <row r="607" spans="1:60" x14ac:dyDescent="0.3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  <c r="BB607" s="2"/>
      <c r="BC607" s="2"/>
      <c r="BD607" s="2"/>
      <c r="BE607" s="2"/>
      <c r="BF607" s="2"/>
      <c r="BG607" s="2"/>
      <c r="BH607" s="2"/>
    </row>
    <row r="608" spans="1:60" x14ac:dyDescent="0.3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  <c r="BB608" s="2"/>
      <c r="BC608" s="2"/>
      <c r="BD608" s="2"/>
      <c r="BE608" s="2"/>
      <c r="BF608" s="2"/>
      <c r="BG608" s="2"/>
      <c r="BH608" s="2"/>
    </row>
    <row r="609" spans="1:60" x14ac:dyDescent="0.3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  <c r="BC609" s="2"/>
      <c r="BD609" s="2"/>
      <c r="BE609" s="2"/>
      <c r="BF609" s="2"/>
      <c r="BG609" s="2"/>
      <c r="BH609" s="2"/>
    </row>
    <row r="610" spans="1:60" x14ac:dyDescent="0.3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  <c r="BC610" s="2"/>
      <c r="BD610" s="2"/>
      <c r="BE610" s="2"/>
      <c r="BF610" s="2"/>
      <c r="BG610" s="2"/>
      <c r="BH610" s="2"/>
    </row>
    <row r="611" spans="1:60" x14ac:dyDescent="0.3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  <c r="BC611" s="2"/>
      <c r="BD611" s="2"/>
      <c r="BE611" s="2"/>
      <c r="BF611" s="2"/>
      <c r="BG611" s="2"/>
      <c r="BH611" s="2"/>
    </row>
    <row r="612" spans="1:60" x14ac:dyDescent="0.3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  <c r="BB612" s="2"/>
      <c r="BC612" s="2"/>
      <c r="BD612" s="2"/>
      <c r="BE612" s="2"/>
      <c r="BF612" s="2"/>
      <c r="BG612" s="2"/>
      <c r="BH612" s="2"/>
    </row>
    <row r="613" spans="1:60" x14ac:dyDescent="0.3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  <c r="BB613" s="2"/>
      <c r="BC613" s="2"/>
      <c r="BD613" s="2"/>
      <c r="BE613" s="2"/>
      <c r="BF613" s="2"/>
      <c r="BG613" s="2"/>
      <c r="BH613" s="2"/>
    </row>
    <row r="614" spans="1:60" x14ac:dyDescent="0.3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  <c r="BC614" s="2"/>
      <c r="BD614" s="2"/>
      <c r="BE614" s="2"/>
      <c r="BF614" s="2"/>
      <c r="BG614" s="2"/>
      <c r="BH614" s="2"/>
    </row>
    <row r="615" spans="1:60" x14ac:dyDescent="0.3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  <c r="BC615" s="2"/>
      <c r="BD615" s="2"/>
      <c r="BE615" s="2"/>
      <c r="BF615" s="2"/>
      <c r="BG615" s="2"/>
      <c r="BH615" s="2"/>
    </row>
    <row r="616" spans="1:60" x14ac:dyDescent="0.3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  <c r="BA616" s="2"/>
      <c r="BB616" s="2"/>
      <c r="BC616" s="2"/>
      <c r="BD616" s="2"/>
      <c r="BE616" s="2"/>
      <c r="BF616" s="2"/>
      <c r="BG616" s="2"/>
      <c r="BH616" s="2"/>
    </row>
    <row r="617" spans="1:60" x14ac:dyDescent="0.3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  <c r="AZ617" s="2"/>
      <c r="BA617" s="2"/>
      <c r="BB617" s="2"/>
      <c r="BC617" s="2"/>
      <c r="BD617" s="2"/>
      <c r="BE617" s="2"/>
      <c r="BF617" s="2"/>
      <c r="BG617" s="2"/>
      <c r="BH617" s="2"/>
    </row>
    <row r="618" spans="1:60" x14ac:dyDescent="0.3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  <c r="BB618" s="2"/>
      <c r="BC618" s="2"/>
      <c r="BD618" s="2"/>
      <c r="BE618" s="2"/>
      <c r="BF618" s="2"/>
      <c r="BG618" s="2"/>
      <c r="BH618" s="2"/>
    </row>
    <row r="619" spans="1:60" x14ac:dyDescent="0.3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2"/>
      <c r="BA619" s="2"/>
      <c r="BB619" s="2"/>
      <c r="BC619" s="2"/>
      <c r="BD619" s="2"/>
      <c r="BE619" s="2"/>
      <c r="BF619" s="2"/>
      <c r="BG619" s="2"/>
      <c r="BH619" s="2"/>
    </row>
    <row r="620" spans="1:60" x14ac:dyDescent="0.3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  <c r="BB620" s="2"/>
      <c r="BC620" s="2"/>
      <c r="BD620" s="2"/>
      <c r="BE620" s="2"/>
      <c r="BF620" s="2"/>
      <c r="BG620" s="2"/>
      <c r="BH620" s="2"/>
    </row>
    <row r="621" spans="1:60" x14ac:dyDescent="0.3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  <c r="AZ621" s="2"/>
      <c r="BA621" s="2"/>
      <c r="BB621" s="2"/>
      <c r="BC621" s="2"/>
      <c r="BD621" s="2"/>
      <c r="BE621" s="2"/>
      <c r="BF621" s="2"/>
      <c r="BG621" s="2"/>
      <c r="BH621" s="2"/>
    </row>
    <row r="622" spans="1:60" x14ac:dyDescent="0.3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  <c r="AZ622" s="2"/>
      <c r="BA622" s="2"/>
      <c r="BB622" s="2"/>
      <c r="BC622" s="2"/>
      <c r="BD622" s="2"/>
      <c r="BE622" s="2"/>
      <c r="BF622" s="2"/>
      <c r="BG622" s="2"/>
      <c r="BH622" s="2"/>
    </row>
    <row r="623" spans="1:60" x14ac:dyDescent="0.3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  <c r="AZ623" s="2"/>
      <c r="BA623" s="2"/>
      <c r="BB623" s="2"/>
      <c r="BC623" s="2"/>
      <c r="BD623" s="2"/>
      <c r="BE623" s="2"/>
      <c r="BF623" s="2"/>
      <c r="BG623" s="2"/>
      <c r="BH623" s="2"/>
    </row>
    <row r="624" spans="1:60" x14ac:dyDescent="0.3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  <c r="AZ624" s="2"/>
      <c r="BA624" s="2"/>
      <c r="BB624" s="2"/>
      <c r="BC624" s="2"/>
      <c r="BD624" s="2"/>
      <c r="BE624" s="2"/>
      <c r="BF624" s="2"/>
      <c r="BG624" s="2"/>
      <c r="BH624" s="2"/>
    </row>
    <row r="625" spans="1:60" x14ac:dyDescent="0.3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2"/>
      <c r="BA625" s="2"/>
      <c r="BB625" s="2"/>
      <c r="BC625" s="2"/>
      <c r="BD625" s="2"/>
      <c r="BE625" s="2"/>
      <c r="BF625" s="2"/>
      <c r="BG625" s="2"/>
      <c r="BH625" s="2"/>
    </row>
    <row r="626" spans="1:60" x14ac:dyDescent="0.3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  <c r="AY626" s="2"/>
      <c r="AZ626" s="2"/>
      <c r="BA626" s="2"/>
      <c r="BB626" s="2"/>
      <c r="BC626" s="2"/>
      <c r="BD626" s="2"/>
      <c r="BE626" s="2"/>
      <c r="BF626" s="2"/>
      <c r="BG626" s="2"/>
      <c r="BH626" s="2"/>
    </row>
    <row r="627" spans="1:60" x14ac:dyDescent="0.3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  <c r="AZ627" s="2"/>
      <c r="BA627" s="2"/>
      <c r="BB627" s="2"/>
      <c r="BC627" s="2"/>
      <c r="BD627" s="2"/>
      <c r="BE627" s="2"/>
      <c r="BF627" s="2"/>
      <c r="BG627" s="2"/>
      <c r="BH627" s="2"/>
    </row>
    <row r="628" spans="1:60" x14ac:dyDescent="0.3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  <c r="BB628" s="2"/>
      <c r="BC628" s="2"/>
      <c r="BD628" s="2"/>
      <c r="BE628" s="2"/>
      <c r="BF628" s="2"/>
      <c r="BG628" s="2"/>
      <c r="BH628" s="2"/>
    </row>
    <row r="629" spans="1:60" x14ac:dyDescent="0.3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2"/>
      <c r="BA629" s="2"/>
      <c r="BB629" s="2"/>
      <c r="BC629" s="2"/>
      <c r="BD629" s="2"/>
      <c r="BE629" s="2"/>
      <c r="BF629" s="2"/>
      <c r="BG629" s="2"/>
      <c r="BH629" s="2"/>
    </row>
    <row r="630" spans="1:60" x14ac:dyDescent="0.3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  <c r="AW630" s="2"/>
      <c r="AX630" s="2"/>
      <c r="AY630" s="2"/>
      <c r="AZ630" s="2"/>
      <c r="BA630" s="2"/>
      <c r="BB630" s="2"/>
      <c r="BC630" s="2"/>
      <c r="BD630" s="2"/>
      <c r="BE630" s="2"/>
      <c r="BF630" s="2"/>
      <c r="BG630" s="2"/>
      <c r="BH630" s="2"/>
    </row>
    <row r="631" spans="1:60" x14ac:dyDescent="0.3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  <c r="AW631" s="2"/>
      <c r="AX631" s="2"/>
      <c r="AY631" s="2"/>
      <c r="AZ631" s="2"/>
      <c r="BA631" s="2"/>
      <c r="BB631" s="2"/>
      <c r="BC631" s="2"/>
      <c r="BD631" s="2"/>
      <c r="BE631" s="2"/>
      <c r="BF631" s="2"/>
      <c r="BG631" s="2"/>
      <c r="BH631" s="2"/>
    </row>
    <row r="632" spans="1:60" x14ac:dyDescent="0.3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  <c r="AZ632" s="2"/>
      <c r="BA632" s="2"/>
      <c r="BB632" s="2"/>
      <c r="BC632" s="2"/>
      <c r="BD632" s="2"/>
      <c r="BE632" s="2"/>
      <c r="BF632" s="2"/>
      <c r="BG632" s="2"/>
      <c r="BH632" s="2"/>
    </row>
    <row r="633" spans="1:60" x14ac:dyDescent="0.3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  <c r="AY633" s="2"/>
      <c r="AZ633" s="2"/>
      <c r="BA633" s="2"/>
      <c r="BB633" s="2"/>
      <c r="BC633" s="2"/>
      <c r="BD633" s="2"/>
      <c r="BE633" s="2"/>
      <c r="BF633" s="2"/>
      <c r="BG633" s="2"/>
      <c r="BH633" s="2"/>
    </row>
    <row r="634" spans="1:60" x14ac:dyDescent="0.3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  <c r="AZ634" s="2"/>
      <c r="BA634" s="2"/>
      <c r="BB634" s="2"/>
      <c r="BC634" s="2"/>
      <c r="BD634" s="2"/>
      <c r="BE634" s="2"/>
      <c r="BF634" s="2"/>
      <c r="BG634" s="2"/>
      <c r="BH634" s="2"/>
    </row>
    <row r="635" spans="1:60" x14ac:dyDescent="0.3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  <c r="AZ635" s="2"/>
      <c r="BA635" s="2"/>
      <c r="BB635" s="2"/>
      <c r="BC635" s="2"/>
      <c r="BD635" s="2"/>
      <c r="BE635" s="2"/>
      <c r="BF635" s="2"/>
      <c r="BG635" s="2"/>
      <c r="BH635" s="2"/>
    </row>
    <row r="636" spans="1:60" x14ac:dyDescent="0.3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2"/>
      <c r="BA636" s="2"/>
      <c r="BB636" s="2"/>
      <c r="BC636" s="2"/>
      <c r="BD636" s="2"/>
      <c r="BE636" s="2"/>
      <c r="BF636" s="2"/>
      <c r="BG636" s="2"/>
      <c r="BH636" s="2"/>
    </row>
    <row r="637" spans="1:60" x14ac:dyDescent="0.3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  <c r="BB637" s="2"/>
      <c r="BC637" s="2"/>
      <c r="BD637" s="2"/>
      <c r="BE637" s="2"/>
      <c r="BF637" s="2"/>
      <c r="BG637" s="2"/>
      <c r="BH637" s="2"/>
    </row>
    <row r="638" spans="1:60" x14ac:dyDescent="0.3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  <c r="BC638" s="2"/>
      <c r="BD638" s="2"/>
      <c r="BE638" s="2"/>
      <c r="BF638" s="2"/>
      <c r="BG638" s="2"/>
      <c r="BH638" s="2"/>
    </row>
    <row r="639" spans="1:60" x14ac:dyDescent="0.3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  <c r="AZ639" s="2"/>
      <c r="BA639" s="2"/>
      <c r="BB639" s="2"/>
      <c r="BC639" s="2"/>
      <c r="BD639" s="2"/>
      <c r="BE639" s="2"/>
      <c r="BF639" s="2"/>
      <c r="BG639" s="2"/>
      <c r="BH639" s="2"/>
    </row>
    <row r="640" spans="1:60" x14ac:dyDescent="0.3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  <c r="AZ640" s="2"/>
      <c r="BA640" s="2"/>
      <c r="BB640" s="2"/>
      <c r="BC640" s="2"/>
      <c r="BD640" s="2"/>
      <c r="BE640" s="2"/>
      <c r="BF640" s="2"/>
      <c r="BG640" s="2"/>
      <c r="BH640" s="2"/>
    </row>
    <row r="641" spans="1:60" x14ac:dyDescent="0.3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  <c r="BC641" s="2"/>
      <c r="BD641" s="2"/>
      <c r="BE641" s="2"/>
      <c r="BF641" s="2"/>
      <c r="BG641" s="2"/>
      <c r="BH641" s="2"/>
    </row>
    <row r="642" spans="1:60" x14ac:dyDescent="0.3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  <c r="AZ642" s="2"/>
      <c r="BA642" s="2"/>
      <c r="BB642" s="2"/>
      <c r="BC642" s="2"/>
      <c r="BD642" s="2"/>
      <c r="BE642" s="2"/>
      <c r="BF642" s="2"/>
      <c r="BG642" s="2"/>
      <c r="BH642" s="2"/>
    </row>
    <row r="643" spans="1:60" x14ac:dyDescent="0.3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  <c r="AZ643" s="2"/>
      <c r="BA643" s="2"/>
      <c r="BB643" s="2"/>
      <c r="BC643" s="2"/>
      <c r="BD643" s="2"/>
      <c r="BE643" s="2"/>
      <c r="BF643" s="2"/>
      <c r="BG643" s="2"/>
      <c r="BH643" s="2"/>
    </row>
    <row r="644" spans="1:60" x14ac:dyDescent="0.3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  <c r="AW644" s="2"/>
      <c r="AX644" s="2"/>
      <c r="AY644" s="2"/>
      <c r="AZ644" s="2"/>
      <c r="BA644" s="2"/>
      <c r="BB644" s="2"/>
      <c r="BC644" s="2"/>
      <c r="BD644" s="2"/>
      <c r="BE644" s="2"/>
      <c r="BF644" s="2"/>
      <c r="BG644" s="2"/>
      <c r="BH644" s="2"/>
    </row>
    <row r="645" spans="1:60" x14ac:dyDescent="0.3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  <c r="AW645" s="2"/>
      <c r="AX645" s="2"/>
      <c r="AY645" s="2"/>
      <c r="AZ645" s="2"/>
      <c r="BA645" s="2"/>
      <c r="BB645" s="2"/>
      <c r="BC645" s="2"/>
      <c r="BD645" s="2"/>
      <c r="BE645" s="2"/>
      <c r="BF645" s="2"/>
      <c r="BG645" s="2"/>
      <c r="BH645" s="2"/>
    </row>
    <row r="646" spans="1:60" x14ac:dyDescent="0.3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/>
      <c r="BB646" s="2"/>
      <c r="BC646" s="2"/>
      <c r="BD646" s="2"/>
      <c r="BE646" s="2"/>
      <c r="BF646" s="2"/>
      <c r="BG646" s="2"/>
      <c r="BH646" s="2"/>
    </row>
    <row r="647" spans="1:60" x14ac:dyDescent="0.3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  <c r="AZ647" s="2"/>
      <c r="BA647" s="2"/>
      <c r="BB647" s="2"/>
      <c r="BC647" s="2"/>
      <c r="BD647" s="2"/>
      <c r="BE647" s="2"/>
      <c r="BF647" s="2"/>
      <c r="BG647" s="2"/>
      <c r="BH647" s="2"/>
    </row>
    <row r="648" spans="1:60" x14ac:dyDescent="0.3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  <c r="AW648" s="2"/>
      <c r="AX648" s="2"/>
      <c r="AY648" s="2"/>
      <c r="AZ648" s="2"/>
      <c r="BA648" s="2"/>
      <c r="BB648" s="2"/>
      <c r="BC648" s="2"/>
      <c r="BD648" s="2"/>
      <c r="BE648" s="2"/>
      <c r="BF648" s="2"/>
      <c r="BG648" s="2"/>
      <c r="BH648" s="2"/>
    </row>
    <row r="649" spans="1:60" x14ac:dyDescent="0.3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  <c r="AW649" s="2"/>
      <c r="AX649" s="2"/>
      <c r="AY649" s="2"/>
      <c r="AZ649" s="2"/>
      <c r="BA649" s="2"/>
      <c r="BB649" s="2"/>
      <c r="BC649" s="2"/>
      <c r="BD649" s="2"/>
      <c r="BE649" s="2"/>
      <c r="BF649" s="2"/>
      <c r="BG649" s="2"/>
      <c r="BH649" s="2"/>
    </row>
    <row r="650" spans="1:60" x14ac:dyDescent="0.3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  <c r="AW650" s="2"/>
      <c r="AX650" s="2"/>
      <c r="AY650" s="2"/>
      <c r="AZ650" s="2"/>
      <c r="BA650" s="2"/>
      <c r="BB650" s="2"/>
      <c r="BC650" s="2"/>
      <c r="BD650" s="2"/>
      <c r="BE650" s="2"/>
      <c r="BF650" s="2"/>
      <c r="BG650" s="2"/>
      <c r="BH650" s="2"/>
    </row>
    <row r="651" spans="1:60" x14ac:dyDescent="0.3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  <c r="AW651" s="2"/>
      <c r="AX651" s="2"/>
      <c r="AY651" s="2"/>
      <c r="AZ651" s="2"/>
      <c r="BA651" s="2"/>
      <c r="BB651" s="2"/>
      <c r="BC651" s="2"/>
      <c r="BD651" s="2"/>
      <c r="BE651" s="2"/>
      <c r="BF651" s="2"/>
      <c r="BG651" s="2"/>
      <c r="BH651" s="2"/>
    </row>
    <row r="652" spans="1:60" x14ac:dyDescent="0.3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  <c r="AW652" s="2"/>
      <c r="AX652" s="2"/>
      <c r="AY652" s="2"/>
      <c r="AZ652" s="2"/>
      <c r="BA652" s="2"/>
      <c r="BB652" s="2"/>
      <c r="BC652" s="2"/>
      <c r="BD652" s="2"/>
      <c r="BE652" s="2"/>
      <c r="BF652" s="2"/>
      <c r="BG652" s="2"/>
      <c r="BH652" s="2"/>
    </row>
    <row r="653" spans="1:60" x14ac:dyDescent="0.3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  <c r="AW653" s="2"/>
      <c r="AX653" s="2"/>
      <c r="AY653" s="2"/>
      <c r="AZ653" s="2"/>
      <c r="BA653" s="2"/>
      <c r="BB653" s="2"/>
      <c r="BC653" s="2"/>
      <c r="BD653" s="2"/>
      <c r="BE653" s="2"/>
      <c r="BF653" s="2"/>
      <c r="BG653" s="2"/>
      <c r="BH653" s="2"/>
    </row>
    <row r="654" spans="1:60" x14ac:dyDescent="0.3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  <c r="AW654" s="2"/>
      <c r="AX654" s="2"/>
      <c r="AY654" s="2"/>
      <c r="AZ654" s="2"/>
      <c r="BA654" s="2"/>
      <c r="BB654" s="2"/>
      <c r="BC654" s="2"/>
      <c r="BD654" s="2"/>
      <c r="BE654" s="2"/>
      <c r="BF654" s="2"/>
      <c r="BG654" s="2"/>
      <c r="BH654" s="2"/>
    </row>
    <row r="655" spans="1:60" x14ac:dyDescent="0.3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/>
      <c r="AT655" s="2"/>
      <c r="AU655" s="2"/>
      <c r="AV655" s="2"/>
      <c r="AW655" s="2"/>
      <c r="AX655" s="2"/>
      <c r="AY655" s="2"/>
      <c r="AZ655" s="2"/>
      <c r="BA655" s="2"/>
      <c r="BB655" s="2"/>
      <c r="BC655" s="2"/>
      <c r="BD655" s="2"/>
      <c r="BE655" s="2"/>
      <c r="BF655" s="2"/>
      <c r="BG655" s="2"/>
      <c r="BH655" s="2"/>
    </row>
    <row r="656" spans="1:60" x14ac:dyDescent="0.3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2"/>
      <c r="AT656" s="2"/>
      <c r="AU656" s="2"/>
      <c r="AV656" s="2"/>
      <c r="AW656" s="2"/>
      <c r="AX656" s="2"/>
      <c r="AY656" s="2"/>
      <c r="AZ656" s="2"/>
      <c r="BA656" s="2"/>
      <c r="BB656" s="2"/>
      <c r="BC656" s="2"/>
      <c r="BD656" s="2"/>
      <c r="BE656" s="2"/>
      <c r="BF656" s="2"/>
      <c r="BG656" s="2"/>
      <c r="BH656" s="2"/>
    </row>
    <row r="657" spans="1:60" x14ac:dyDescent="0.3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2"/>
      <c r="AT657" s="2"/>
      <c r="AU657" s="2"/>
      <c r="AV657" s="2"/>
      <c r="AW657" s="2"/>
      <c r="AX657" s="2"/>
      <c r="AY657" s="2"/>
      <c r="AZ657" s="2"/>
      <c r="BA657" s="2"/>
      <c r="BB657" s="2"/>
      <c r="BC657" s="2"/>
      <c r="BD657" s="2"/>
      <c r="BE657" s="2"/>
      <c r="BF657" s="2"/>
      <c r="BG657" s="2"/>
      <c r="BH657" s="2"/>
    </row>
    <row r="658" spans="1:60" x14ac:dyDescent="0.3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2"/>
      <c r="AT658" s="2"/>
      <c r="AU658" s="2"/>
      <c r="AV658" s="2"/>
      <c r="AW658" s="2"/>
      <c r="AX658" s="2"/>
      <c r="AY658" s="2"/>
      <c r="AZ658" s="2"/>
      <c r="BA658" s="2"/>
      <c r="BB658" s="2"/>
      <c r="BC658" s="2"/>
      <c r="BD658" s="2"/>
      <c r="BE658" s="2"/>
      <c r="BF658" s="2"/>
      <c r="BG658" s="2"/>
      <c r="BH658" s="2"/>
    </row>
    <row r="659" spans="1:60" x14ac:dyDescent="0.3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2"/>
      <c r="AT659" s="2"/>
      <c r="AU659" s="2"/>
      <c r="AV659" s="2"/>
      <c r="AW659" s="2"/>
      <c r="AX659" s="2"/>
      <c r="AY659" s="2"/>
      <c r="AZ659" s="2"/>
      <c r="BA659" s="2"/>
      <c r="BB659" s="2"/>
      <c r="BC659" s="2"/>
      <c r="BD659" s="2"/>
      <c r="BE659" s="2"/>
      <c r="BF659" s="2"/>
      <c r="BG659" s="2"/>
      <c r="BH659" s="2"/>
    </row>
    <row r="660" spans="1:60" x14ac:dyDescent="0.3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2"/>
      <c r="AT660" s="2"/>
      <c r="AU660" s="2"/>
      <c r="AV660" s="2"/>
      <c r="AW660" s="2"/>
      <c r="AX660" s="2"/>
      <c r="AY660" s="2"/>
      <c r="AZ660" s="2"/>
      <c r="BA660" s="2"/>
      <c r="BB660" s="2"/>
      <c r="BC660" s="2"/>
      <c r="BD660" s="2"/>
      <c r="BE660" s="2"/>
      <c r="BF660" s="2"/>
      <c r="BG660" s="2"/>
      <c r="BH660" s="2"/>
    </row>
    <row r="661" spans="1:60" x14ac:dyDescent="0.3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2"/>
      <c r="AT661" s="2"/>
      <c r="AU661" s="2"/>
      <c r="AV661" s="2"/>
      <c r="AW661" s="2"/>
      <c r="AX661" s="2"/>
      <c r="AY661" s="2"/>
      <c r="AZ661" s="2"/>
      <c r="BA661" s="2"/>
      <c r="BB661" s="2"/>
      <c r="BC661" s="2"/>
      <c r="BD661" s="2"/>
      <c r="BE661" s="2"/>
      <c r="BF661" s="2"/>
      <c r="BG661" s="2"/>
      <c r="BH661" s="2"/>
    </row>
    <row r="662" spans="1:60" x14ac:dyDescent="0.3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2"/>
      <c r="AT662" s="2"/>
      <c r="AU662" s="2"/>
      <c r="AV662" s="2"/>
      <c r="AW662" s="2"/>
      <c r="AX662" s="2"/>
      <c r="AY662" s="2"/>
      <c r="AZ662" s="2"/>
      <c r="BA662" s="2"/>
      <c r="BB662" s="2"/>
      <c r="BC662" s="2"/>
      <c r="BD662" s="2"/>
      <c r="BE662" s="2"/>
      <c r="BF662" s="2"/>
      <c r="BG662" s="2"/>
      <c r="BH662" s="2"/>
    </row>
    <row r="663" spans="1:60" x14ac:dyDescent="0.3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2"/>
      <c r="AT663" s="2"/>
      <c r="AU663" s="2"/>
      <c r="AV663" s="2"/>
      <c r="AW663" s="2"/>
      <c r="AX663" s="2"/>
      <c r="AY663" s="2"/>
      <c r="AZ663" s="2"/>
      <c r="BA663" s="2"/>
      <c r="BB663" s="2"/>
      <c r="BC663" s="2"/>
      <c r="BD663" s="2"/>
      <c r="BE663" s="2"/>
      <c r="BF663" s="2"/>
      <c r="BG663" s="2"/>
      <c r="BH663" s="2"/>
    </row>
    <row r="664" spans="1:60" x14ac:dyDescent="0.3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2"/>
      <c r="AT664" s="2"/>
      <c r="AU664" s="2"/>
      <c r="AV664" s="2"/>
      <c r="AW664" s="2"/>
      <c r="AX664" s="2"/>
      <c r="AY664" s="2"/>
      <c r="AZ664" s="2"/>
      <c r="BA664" s="2"/>
      <c r="BB664" s="2"/>
      <c r="BC664" s="2"/>
      <c r="BD664" s="2"/>
      <c r="BE664" s="2"/>
      <c r="BF664" s="2"/>
      <c r="BG664" s="2"/>
      <c r="BH664" s="2"/>
    </row>
    <row r="665" spans="1:60" x14ac:dyDescent="0.3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2"/>
      <c r="AT665" s="2"/>
      <c r="AU665" s="2"/>
      <c r="AV665" s="2"/>
      <c r="AW665" s="2"/>
      <c r="AX665" s="2"/>
      <c r="AY665" s="2"/>
      <c r="AZ665" s="2"/>
      <c r="BA665" s="2"/>
      <c r="BB665" s="2"/>
      <c r="BC665" s="2"/>
      <c r="BD665" s="2"/>
      <c r="BE665" s="2"/>
      <c r="BF665" s="2"/>
      <c r="BG665" s="2"/>
      <c r="BH665" s="2"/>
    </row>
    <row r="666" spans="1:60" x14ac:dyDescent="0.3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2"/>
      <c r="AT666" s="2"/>
      <c r="AU666" s="2"/>
      <c r="AV666" s="2"/>
      <c r="AW666" s="2"/>
      <c r="AX666" s="2"/>
      <c r="AY666" s="2"/>
      <c r="AZ666" s="2"/>
      <c r="BA666" s="2"/>
      <c r="BB666" s="2"/>
      <c r="BC666" s="2"/>
      <c r="BD666" s="2"/>
      <c r="BE666" s="2"/>
      <c r="BF666" s="2"/>
      <c r="BG666" s="2"/>
      <c r="BH666" s="2"/>
    </row>
    <row r="667" spans="1:60" x14ac:dyDescent="0.3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2"/>
      <c r="AT667" s="2"/>
      <c r="AU667" s="2"/>
      <c r="AV667" s="2"/>
      <c r="AW667" s="2"/>
      <c r="AX667" s="2"/>
      <c r="AY667" s="2"/>
      <c r="AZ667" s="2"/>
      <c r="BA667" s="2"/>
      <c r="BB667" s="2"/>
      <c r="BC667" s="2"/>
      <c r="BD667" s="2"/>
      <c r="BE667" s="2"/>
      <c r="BF667" s="2"/>
      <c r="BG667" s="2"/>
      <c r="BH667" s="2"/>
    </row>
    <row r="668" spans="1:60" x14ac:dyDescent="0.3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2"/>
      <c r="AT668" s="2"/>
      <c r="AU668" s="2"/>
      <c r="AV668" s="2"/>
      <c r="AW668" s="2"/>
      <c r="AX668" s="2"/>
      <c r="AY668" s="2"/>
      <c r="AZ668" s="2"/>
      <c r="BA668" s="2"/>
      <c r="BB668" s="2"/>
      <c r="BC668" s="2"/>
      <c r="BD668" s="2"/>
      <c r="BE668" s="2"/>
      <c r="BF668" s="2"/>
      <c r="BG668" s="2"/>
      <c r="BH668" s="2"/>
    </row>
    <row r="669" spans="1:60" x14ac:dyDescent="0.3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2"/>
      <c r="AT669" s="2"/>
      <c r="AU669" s="2"/>
      <c r="AV669" s="2"/>
      <c r="AW669" s="2"/>
      <c r="AX669" s="2"/>
      <c r="AY669" s="2"/>
      <c r="AZ669" s="2"/>
      <c r="BA669" s="2"/>
      <c r="BB669" s="2"/>
      <c r="BC669" s="2"/>
      <c r="BD669" s="2"/>
      <c r="BE669" s="2"/>
      <c r="BF669" s="2"/>
      <c r="BG669" s="2"/>
      <c r="BH669" s="2"/>
    </row>
    <row r="670" spans="1:60" x14ac:dyDescent="0.3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2"/>
      <c r="AT670" s="2"/>
      <c r="AU670" s="2"/>
      <c r="AV670" s="2"/>
      <c r="AW670" s="2"/>
      <c r="AX670" s="2"/>
      <c r="AY670" s="2"/>
      <c r="AZ670" s="2"/>
      <c r="BA670" s="2"/>
      <c r="BB670" s="2"/>
      <c r="BC670" s="2"/>
      <c r="BD670" s="2"/>
      <c r="BE670" s="2"/>
      <c r="BF670" s="2"/>
      <c r="BG670" s="2"/>
      <c r="BH670" s="2"/>
    </row>
    <row r="671" spans="1:60" x14ac:dyDescent="0.3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2"/>
      <c r="AT671" s="2"/>
      <c r="AU671" s="2"/>
      <c r="AV671" s="2"/>
      <c r="AW671" s="2"/>
      <c r="AX671" s="2"/>
      <c r="AY671" s="2"/>
      <c r="AZ671" s="2"/>
      <c r="BA671" s="2"/>
      <c r="BB671" s="2"/>
      <c r="BC671" s="2"/>
      <c r="BD671" s="2"/>
      <c r="BE671" s="2"/>
      <c r="BF671" s="2"/>
      <c r="BG671" s="2"/>
      <c r="BH671" s="2"/>
    </row>
    <row r="672" spans="1:60" x14ac:dyDescent="0.3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2"/>
      <c r="AT672" s="2"/>
      <c r="AU672" s="2"/>
      <c r="AV672" s="2"/>
      <c r="AW672" s="2"/>
      <c r="AX672" s="2"/>
      <c r="AY672" s="2"/>
      <c r="AZ672" s="2"/>
      <c r="BA672" s="2"/>
      <c r="BB672" s="2"/>
      <c r="BC672" s="2"/>
      <c r="BD672" s="2"/>
      <c r="BE672" s="2"/>
      <c r="BF672" s="2"/>
      <c r="BG672" s="2"/>
      <c r="BH672" s="2"/>
    </row>
    <row r="673" spans="1:60" x14ac:dyDescent="0.3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2"/>
      <c r="AT673" s="2"/>
      <c r="AU673" s="2"/>
      <c r="AV673" s="2"/>
      <c r="AW673" s="2"/>
      <c r="AX673" s="2"/>
      <c r="AY673" s="2"/>
      <c r="AZ673" s="2"/>
      <c r="BA673" s="2"/>
      <c r="BB673" s="2"/>
      <c r="BC673" s="2"/>
      <c r="BD673" s="2"/>
      <c r="BE673" s="2"/>
      <c r="BF673" s="2"/>
      <c r="BG673" s="2"/>
      <c r="BH673" s="2"/>
    </row>
    <row r="674" spans="1:60" x14ac:dyDescent="0.3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2"/>
      <c r="AT674" s="2"/>
      <c r="AU674" s="2"/>
      <c r="AV674" s="2"/>
      <c r="AW674" s="2"/>
      <c r="AX674" s="2"/>
      <c r="AY674" s="2"/>
      <c r="AZ674" s="2"/>
      <c r="BA674" s="2"/>
      <c r="BB674" s="2"/>
      <c r="BC674" s="2"/>
      <c r="BD674" s="2"/>
      <c r="BE674" s="2"/>
      <c r="BF674" s="2"/>
      <c r="BG674" s="2"/>
      <c r="BH674" s="2"/>
    </row>
    <row r="675" spans="1:60" x14ac:dyDescent="0.3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2"/>
      <c r="AT675" s="2"/>
      <c r="AU675" s="2"/>
      <c r="AV675" s="2"/>
      <c r="AW675" s="2"/>
      <c r="AX675" s="2"/>
      <c r="AY675" s="2"/>
      <c r="AZ675" s="2"/>
      <c r="BA675" s="2"/>
      <c r="BB675" s="2"/>
      <c r="BC675" s="2"/>
      <c r="BD675" s="2"/>
      <c r="BE675" s="2"/>
      <c r="BF675" s="2"/>
      <c r="BG675" s="2"/>
      <c r="BH675" s="2"/>
    </row>
    <row r="676" spans="1:60" x14ac:dyDescent="0.3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2"/>
      <c r="AT676" s="2"/>
      <c r="AU676" s="2"/>
      <c r="AV676" s="2"/>
      <c r="AW676" s="2"/>
      <c r="AX676" s="2"/>
      <c r="AY676" s="2"/>
      <c r="AZ676" s="2"/>
      <c r="BA676" s="2"/>
      <c r="BB676" s="2"/>
      <c r="BC676" s="2"/>
      <c r="BD676" s="2"/>
      <c r="BE676" s="2"/>
      <c r="BF676" s="2"/>
      <c r="BG676" s="2"/>
      <c r="BH676" s="2"/>
    </row>
    <row r="677" spans="1:60" x14ac:dyDescent="0.3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2"/>
      <c r="AT677" s="2"/>
      <c r="AU677" s="2"/>
      <c r="AV677" s="2"/>
      <c r="AW677" s="2"/>
      <c r="AX677" s="2"/>
      <c r="AY677" s="2"/>
      <c r="AZ677" s="2"/>
      <c r="BA677" s="2"/>
      <c r="BB677" s="2"/>
      <c r="BC677" s="2"/>
      <c r="BD677" s="2"/>
      <c r="BE677" s="2"/>
      <c r="BF677" s="2"/>
      <c r="BG677" s="2"/>
      <c r="BH677" s="2"/>
    </row>
    <row r="678" spans="1:60" x14ac:dyDescent="0.3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2"/>
      <c r="AT678" s="2"/>
      <c r="AU678" s="2"/>
      <c r="AV678" s="2"/>
      <c r="AW678" s="2"/>
      <c r="AX678" s="2"/>
      <c r="AY678" s="2"/>
      <c r="AZ678" s="2"/>
      <c r="BA678" s="2"/>
      <c r="BB678" s="2"/>
      <c r="BC678" s="2"/>
      <c r="BD678" s="2"/>
      <c r="BE678" s="2"/>
      <c r="BF678" s="2"/>
      <c r="BG678" s="2"/>
      <c r="BH678" s="2"/>
    </row>
    <row r="679" spans="1:60" x14ac:dyDescent="0.3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2"/>
      <c r="AT679" s="2"/>
      <c r="AU679" s="2"/>
      <c r="AV679" s="2"/>
      <c r="AW679" s="2"/>
      <c r="AX679" s="2"/>
      <c r="AY679" s="2"/>
      <c r="AZ679" s="2"/>
      <c r="BA679" s="2"/>
      <c r="BB679" s="2"/>
      <c r="BC679" s="2"/>
      <c r="BD679" s="2"/>
      <c r="BE679" s="2"/>
      <c r="BF679" s="2"/>
      <c r="BG679" s="2"/>
      <c r="BH679" s="2"/>
    </row>
    <row r="680" spans="1:60" x14ac:dyDescent="0.3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2"/>
      <c r="AT680" s="2"/>
      <c r="AU680" s="2"/>
      <c r="AV680" s="2"/>
      <c r="AW680" s="2"/>
      <c r="AX680" s="2"/>
      <c r="AY680" s="2"/>
      <c r="AZ680" s="2"/>
      <c r="BA680" s="2"/>
      <c r="BB680" s="2"/>
      <c r="BC680" s="2"/>
      <c r="BD680" s="2"/>
      <c r="BE680" s="2"/>
      <c r="BF680" s="2"/>
      <c r="BG680" s="2"/>
      <c r="BH680" s="2"/>
    </row>
    <row r="681" spans="1:60" x14ac:dyDescent="0.3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2"/>
      <c r="AT681" s="2"/>
      <c r="AU681" s="2"/>
      <c r="AV681" s="2"/>
      <c r="AW681" s="2"/>
      <c r="AX681" s="2"/>
      <c r="AY681" s="2"/>
      <c r="AZ681" s="2"/>
      <c r="BA681" s="2"/>
      <c r="BB681" s="2"/>
      <c r="BC681" s="2"/>
      <c r="BD681" s="2"/>
      <c r="BE681" s="2"/>
      <c r="BF681" s="2"/>
      <c r="BG681" s="2"/>
      <c r="BH681" s="2"/>
    </row>
    <row r="682" spans="1:60" x14ac:dyDescent="0.3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2"/>
      <c r="AT682" s="2"/>
      <c r="AU682" s="2"/>
      <c r="AV682" s="2"/>
      <c r="AW682" s="2"/>
      <c r="AX682" s="2"/>
      <c r="AY682" s="2"/>
      <c r="AZ682" s="2"/>
      <c r="BA682" s="2"/>
      <c r="BB682" s="2"/>
      <c r="BC682" s="2"/>
      <c r="BD682" s="2"/>
      <c r="BE682" s="2"/>
      <c r="BF682" s="2"/>
      <c r="BG682" s="2"/>
      <c r="BH682" s="2"/>
    </row>
    <row r="683" spans="1:60" x14ac:dyDescent="0.3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2"/>
      <c r="AT683" s="2"/>
      <c r="AU683" s="2"/>
      <c r="AV683" s="2"/>
      <c r="AW683" s="2"/>
      <c r="AX683" s="2"/>
      <c r="AY683" s="2"/>
      <c r="AZ683" s="2"/>
      <c r="BA683" s="2"/>
      <c r="BB683" s="2"/>
      <c r="BC683" s="2"/>
      <c r="BD683" s="2"/>
      <c r="BE683" s="2"/>
      <c r="BF683" s="2"/>
      <c r="BG683" s="2"/>
      <c r="BH683" s="2"/>
    </row>
    <row r="684" spans="1:60" x14ac:dyDescent="0.3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2"/>
      <c r="AT684" s="2"/>
      <c r="AU684" s="2"/>
      <c r="AV684" s="2"/>
      <c r="AW684" s="2"/>
      <c r="AX684" s="2"/>
      <c r="AY684" s="2"/>
      <c r="AZ684" s="2"/>
      <c r="BA684" s="2"/>
      <c r="BB684" s="2"/>
      <c r="BC684" s="2"/>
      <c r="BD684" s="2"/>
      <c r="BE684" s="2"/>
      <c r="BF684" s="2"/>
      <c r="BG684" s="2"/>
      <c r="BH684" s="2"/>
    </row>
    <row r="685" spans="1:60" x14ac:dyDescent="0.3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2"/>
      <c r="AT685" s="2"/>
      <c r="AU685" s="2"/>
      <c r="AV685" s="2"/>
      <c r="AW685" s="2"/>
      <c r="AX685" s="2"/>
      <c r="AY685" s="2"/>
      <c r="AZ685" s="2"/>
      <c r="BA685" s="2"/>
      <c r="BB685" s="2"/>
      <c r="BC685" s="2"/>
      <c r="BD685" s="2"/>
      <c r="BE685" s="2"/>
      <c r="BF685" s="2"/>
      <c r="BG685" s="2"/>
      <c r="BH685" s="2"/>
    </row>
    <row r="686" spans="1:60" x14ac:dyDescent="0.3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2"/>
      <c r="AT686" s="2"/>
      <c r="AU686" s="2"/>
      <c r="AV686" s="2"/>
      <c r="AW686" s="2"/>
      <c r="AX686" s="2"/>
      <c r="AY686" s="2"/>
      <c r="AZ686" s="2"/>
      <c r="BA686" s="2"/>
      <c r="BB686" s="2"/>
      <c r="BC686" s="2"/>
      <c r="BD686" s="2"/>
      <c r="BE686" s="2"/>
      <c r="BF686" s="2"/>
      <c r="BG686" s="2"/>
      <c r="BH686" s="2"/>
    </row>
    <row r="687" spans="1:60" x14ac:dyDescent="0.3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2"/>
      <c r="AT687" s="2"/>
      <c r="AU687" s="2"/>
      <c r="AV687" s="2"/>
      <c r="AW687" s="2"/>
      <c r="AX687" s="2"/>
      <c r="AY687" s="2"/>
      <c r="AZ687" s="2"/>
      <c r="BA687" s="2"/>
      <c r="BB687" s="2"/>
      <c r="BC687" s="2"/>
      <c r="BD687" s="2"/>
      <c r="BE687" s="2"/>
      <c r="BF687" s="2"/>
      <c r="BG687" s="2"/>
      <c r="BH687" s="2"/>
    </row>
    <row r="688" spans="1:60" x14ac:dyDescent="0.3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2"/>
      <c r="AT688" s="2"/>
      <c r="AU688" s="2"/>
      <c r="AV688" s="2"/>
      <c r="AW688" s="2"/>
      <c r="AX688" s="2"/>
      <c r="AY688" s="2"/>
      <c r="AZ688" s="2"/>
      <c r="BA688" s="2"/>
      <c r="BB688" s="2"/>
      <c r="BC688" s="2"/>
      <c r="BD688" s="2"/>
      <c r="BE688" s="2"/>
      <c r="BF688" s="2"/>
      <c r="BG688" s="2"/>
      <c r="BH688" s="2"/>
    </row>
    <row r="689" spans="1:60" x14ac:dyDescent="0.3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2"/>
      <c r="AT689" s="2"/>
      <c r="AU689" s="2"/>
      <c r="AV689" s="2"/>
      <c r="AW689" s="2"/>
      <c r="AX689" s="2"/>
      <c r="AY689" s="2"/>
      <c r="AZ689" s="2"/>
      <c r="BA689" s="2"/>
      <c r="BB689" s="2"/>
      <c r="BC689" s="2"/>
      <c r="BD689" s="2"/>
      <c r="BE689" s="2"/>
      <c r="BF689" s="2"/>
      <c r="BG689" s="2"/>
      <c r="BH689" s="2"/>
    </row>
    <row r="690" spans="1:60" x14ac:dyDescent="0.3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2"/>
      <c r="AT690" s="2"/>
      <c r="AU690" s="2"/>
      <c r="AV690" s="2"/>
      <c r="AW690" s="2"/>
      <c r="AX690" s="2"/>
      <c r="AY690" s="2"/>
      <c r="AZ690" s="2"/>
      <c r="BA690" s="2"/>
      <c r="BB690" s="2"/>
      <c r="BC690" s="2"/>
      <c r="BD690" s="2"/>
      <c r="BE690" s="2"/>
      <c r="BF690" s="2"/>
      <c r="BG690" s="2"/>
      <c r="BH690" s="2"/>
    </row>
    <row r="691" spans="1:60" x14ac:dyDescent="0.3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2"/>
      <c r="AT691" s="2"/>
      <c r="AU691" s="2"/>
      <c r="AV691" s="2"/>
      <c r="AW691" s="2"/>
      <c r="AX691" s="2"/>
      <c r="AY691" s="2"/>
      <c r="AZ691" s="2"/>
      <c r="BA691" s="2"/>
      <c r="BB691" s="2"/>
      <c r="BC691" s="2"/>
      <c r="BD691" s="2"/>
      <c r="BE691" s="2"/>
      <c r="BF691" s="2"/>
      <c r="BG691" s="2"/>
      <c r="BH691" s="2"/>
    </row>
    <row r="692" spans="1:60" x14ac:dyDescent="0.3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2"/>
      <c r="AT692" s="2"/>
      <c r="AU692" s="2"/>
      <c r="AV692" s="2"/>
      <c r="AW692" s="2"/>
      <c r="AX692" s="2"/>
      <c r="AY692" s="2"/>
      <c r="AZ692" s="2"/>
      <c r="BA692" s="2"/>
      <c r="BB692" s="2"/>
      <c r="BC692" s="2"/>
      <c r="BD692" s="2"/>
      <c r="BE692" s="2"/>
      <c r="BF692" s="2"/>
      <c r="BG692" s="2"/>
      <c r="BH692" s="2"/>
    </row>
    <row r="693" spans="1:60" x14ac:dyDescent="0.3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2"/>
      <c r="AT693" s="2"/>
      <c r="AU693" s="2"/>
      <c r="AV693" s="2"/>
      <c r="AW693" s="2"/>
      <c r="AX693" s="2"/>
      <c r="AY693" s="2"/>
      <c r="AZ693" s="2"/>
      <c r="BA693" s="2"/>
      <c r="BB693" s="2"/>
      <c r="BC693" s="2"/>
      <c r="BD693" s="2"/>
      <c r="BE693" s="2"/>
      <c r="BF693" s="2"/>
      <c r="BG693" s="2"/>
      <c r="BH693" s="2"/>
    </row>
    <row r="694" spans="1:60" x14ac:dyDescent="0.3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2"/>
      <c r="AT694" s="2"/>
      <c r="AU694" s="2"/>
      <c r="AV694" s="2"/>
      <c r="AW694" s="2"/>
      <c r="AX694" s="2"/>
      <c r="AY694" s="2"/>
      <c r="AZ694" s="2"/>
      <c r="BA694" s="2"/>
      <c r="BB694" s="2"/>
      <c r="BC694" s="2"/>
      <c r="BD694" s="2"/>
      <c r="BE694" s="2"/>
      <c r="BF694" s="2"/>
      <c r="BG694" s="2"/>
      <c r="BH694" s="2"/>
    </row>
    <row r="695" spans="1:60" x14ac:dyDescent="0.3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2"/>
      <c r="AT695" s="2"/>
      <c r="AU695" s="2"/>
      <c r="AV695" s="2"/>
      <c r="AW695" s="2"/>
      <c r="AX695" s="2"/>
      <c r="AY695" s="2"/>
      <c r="AZ695" s="2"/>
      <c r="BA695" s="2"/>
      <c r="BB695" s="2"/>
      <c r="BC695" s="2"/>
      <c r="BD695" s="2"/>
      <c r="BE695" s="2"/>
      <c r="BF695" s="2"/>
      <c r="BG695" s="2"/>
      <c r="BH695" s="2"/>
    </row>
    <row r="696" spans="1:60" x14ac:dyDescent="0.3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2"/>
      <c r="AT696" s="2"/>
      <c r="AU696" s="2"/>
      <c r="AV696" s="2"/>
      <c r="AW696" s="2"/>
      <c r="AX696" s="2"/>
      <c r="AY696" s="2"/>
      <c r="AZ696" s="2"/>
      <c r="BA696" s="2"/>
      <c r="BB696" s="2"/>
      <c r="BC696" s="2"/>
      <c r="BD696" s="2"/>
      <c r="BE696" s="2"/>
      <c r="BF696" s="2"/>
      <c r="BG696" s="2"/>
      <c r="BH696" s="2"/>
    </row>
    <row r="697" spans="1:60" x14ac:dyDescent="0.3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2"/>
      <c r="AT697" s="2"/>
      <c r="AU697" s="2"/>
      <c r="AV697" s="2"/>
      <c r="AW697" s="2"/>
      <c r="AX697" s="2"/>
      <c r="AY697" s="2"/>
      <c r="AZ697" s="2"/>
      <c r="BA697" s="2"/>
      <c r="BB697" s="2"/>
      <c r="BC697" s="2"/>
      <c r="BD697" s="2"/>
      <c r="BE697" s="2"/>
      <c r="BF697" s="2"/>
      <c r="BG697" s="2"/>
      <c r="BH697" s="2"/>
    </row>
    <row r="698" spans="1:60" x14ac:dyDescent="0.3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2"/>
      <c r="AT698" s="2"/>
      <c r="AU698" s="2"/>
      <c r="AV698" s="2"/>
      <c r="AW698" s="2"/>
      <c r="AX698" s="2"/>
      <c r="AY698" s="2"/>
      <c r="AZ698" s="2"/>
      <c r="BA698" s="2"/>
      <c r="BB698" s="2"/>
      <c r="BC698" s="2"/>
      <c r="BD698" s="2"/>
      <c r="BE698" s="2"/>
      <c r="BF698" s="2"/>
      <c r="BG698" s="2"/>
      <c r="BH698" s="2"/>
    </row>
    <row r="699" spans="1:60" x14ac:dyDescent="0.3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2"/>
      <c r="AT699" s="2"/>
      <c r="AU699" s="2"/>
      <c r="AV699" s="2"/>
      <c r="AW699" s="2"/>
      <c r="AX699" s="2"/>
      <c r="AY699" s="2"/>
      <c r="AZ699" s="2"/>
      <c r="BA699" s="2"/>
      <c r="BB699" s="2"/>
      <c r="BC699" s="2"/>
      <c r="BD699" s="2"/>
      <c r="BE699" s="2"/>
      <c r="BF699" s="2"/>
      <c r="BG699" s="2"/>
      <c r="BH699" s="2"/>
    </row>
    <row r="700" spans="1:60" x14ac:dyDescent="0.3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2"/>
      <c r="AT700" s="2"/>
      <c r="AU700" s="2"/>
      <c r="AV700" s="2"/>
      <c r="AW700" s="2"/>
      <c r="AX700" s="2"/>
      <c r="AY700" s="2"/>
      <c r="AZ700" s="2"/>
      <c r="BA700" s="2"/>
      <c r="BB700" s="2"/>
      <c r="BC700" s="2"/>
      <c r="BD700" s="2"/>
      <c r="BE700" s="2"/>
      <c r="BF700" s="2"/>
      <c r="BG700" s="2"/>
      <c r="BH700" s="2"/>
    </row>
    <row r="701" spans="1:60" x14ac:dyDescent="0.3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2"/>
      <c r="AT701" s="2"/>
      <c r="AU701" s="2"/>
      <c r="AV701" s="2"/>
      <c r="AW701" s="2"/>
      <c r="AX701" s="2"/>
      <c r="AY701" s="2"/>
      <c r="AZ701" s="2"/>
      <c r="BA701" s="2"/>
      <c r="BB701" s="2"/>
      <c r="BC701" s="2"/>
      <c r="BD701" s="2"/>
      <c r="BE701" s="2"/>
      <c r="BF701" s="2"/>
      <c r="BG701" s="2"/>
      <c r="BH701" s="2"/>
    </row>
    <row r="702" spans="1:60" x14ac:dyDescent="0.3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2"/>
      <c r="AT702" s="2"/>
      <c r="AU702" s="2"/>
      <c r="AV702" s="2"/>
      <c r="AW702" s="2"/>
      <c r="AX702" s="2"/>
      <c r="AY702" s="2"/>
      <c r="AZ702" s="2"/>
      <c r="BA702" s="2"/>
      <c r="BB702" s="2"/>
      <c r="BC702" s="2"/>
      <c r="BD702" s="2"/>
      <c r="BE702" s="2"/>
      <c r="BF702" s="2"/>
      <c r="BG702" s="2"/>
      <c r="BH702" s="2"/>
    </row>
    <row r="703" spans="1:60" x14ac:dyDescent="0.3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2"/>
      <c r="AT703" s="2"/>
      <c r="AU703" s="2"/>
      <c r="AV703" s="2"/>
      <c r="AW703" s="2"/>
      <c r="AX703" s="2"/>
      <c r="AY703" s="2"/>
      <c r="AZ703" s="2"/>
      <c r="BA703" s="2"/>
      <c r="BB703" s="2"/>
      <c r="BC703" s="2"/>
      <c r="BD703" s="2"/>
      <c r="BE703" s="2"/>
      <c r="BF703" s="2"/>
      <c r="BG703" s="2"/>
      <c r="BH703" s="2"/>
    </row>
    <row r="704" spans="1:60" x14ac:dyDescent="0.3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2"/>
      <c r="AT704" s="2"/>
      <c r="AU704" s="2"/>
      <c r="AV704" s="2"/>
      <c r="AW704" s="2"/>
      <c r="AX704" s="2"/>
      <c r="AY704" s="2"/>
      <c r="AZ704" s="2"/>
      <c r="BA704" s="2"/>
      <c r="BB704" s="2"/>
      <c r="BC704" s="2"/>
      <c r="BD704" s="2"/>
      <c r="BE704" s="2"/>
      <c r="BF704" s="2"/>
      <c r="BG704" s="2"/>
      <c r="BH704" s="2"/>
    </row>
    <row r="705" spans="1:60" x14ac:dyDescent="0.3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2"/>
      <c r="AT705" s="2"/>
      <c r="AU705" s="2"/>
      <c r="AV705" s="2"/>
      <c r="AW705" s="2"/>
      <c r="AX705" s="2"/>
      <c r="AY705" s="2"/>
      <c r="AZ705" s="2"/>
      <c r="BA705" s="2"/>
      <c r="BB705" s="2"/>
      <c r="BC705" s="2"/>
      <c r="BD705" s="2"/>
      <c r="BE705" s="2"/>
      <c r="BF705" s="2"/>
      <c r="BG705" s="2"/>
      <c r="BH705" s="2"/>
    </row>
    <row r="706" spans="1:60" x14ac:dyDescent="0.3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2"/>
      <c r="AT706" s="2"/>
      <c r="AU706" s="2"/>
      <c r="AV706" s="2"/>
      <c r="AW706" s="2"/>
      <c r="AX706" s="2"/>
      <c r="AY706" s="2"/>
      <c r="AZ706" s="2"/>
      <c r="BA706" s="2"/>
      <c r="BB706" s="2"/>
      <c r="BC706" s="2"/>
      <c r="BD706" s="2"/>
      <c r="BE706" s="2"/>
      <c r="BF706" s="2"/>
      <c r="BG706" s="2"/>
      <c r="BH706" s="2"/>
    </row>
    <row r="707" spans="1:60" x14ac:dyDescent="0.3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2"/>
      <c r="AT707" s="2"/>
      <c r="AU707" s="2"/>
      <c r="AV707" s="2"/>
      <c r="AW707" s="2"/>
      <c r="AX707" s="2"/>
      <c r="AY707" s="2"/>
      <c r="AZ707" s="2"/>
      <c r="BA707" s="2"/>
      <c r="BB707" s="2"/>
      <c r="BC707" s="2"/>
      <c r="BD707" s="2"/>
      <c r="BE707" s="2"/>
      <c r="BF707" s="2"/>
      <c r="BG707" s="2"/>
      <c r="BH707" s="2"/>
    </row>
    <row r="708" spans="1:60" x14ac:dyDescent="0.3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2"/>
      <c r="AT708" s="2"/>
      <c r="AU708" s="2"/>
      <c r="AV708" s="2"/>
      <c r="AW708" s="2"/>
      <c r="AX708" s="2"/>
      <c r="AY708" s="2"/>
      <c r="AZ708" s="2"/>
      <c r="BA708" s="2"/>
      <c r="BB708" s="2"/>
      <c r="BC708" s="2"/>
      <c r="BD708" s="2"/>
      <c r="BE708" s="2"/>
      <c r="BF708" s="2"/>
      <c r="BG708" s="2"/>
      <c r="BH708" s="2"/>
    </row>
    <row r="709" spans="1:60" x14ac:dyDescent="0.3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2"/>
      <c r="AT709" s="2"/>
      <c r="AU709" s="2"/>
      <c r="AV709" s="2"/>
      <c r="AW709" s="2"/>
      <c r="AX709" s="2"/>
      <c r="AY709" s="2"/>
      <c r="AZ709" s="2"/>
      <c r="BA709" s="2"/>
      <c r="BB709" s="2"/>
      <c r="BC709" s="2"/>
      <c r="BD709" s="2"/>
      <c r="BE709" s="2"/>
      <c r="BF709" s="2"/>
      <c r="BG709" s="2"/>
      <c r="BH709" s="2"/>
    </row>
    <row r="710" spans="1:60" x14ac:dyDescent="0.3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2"/>
      <c r="AT710" s="2"/>
      <c r="AU710" s="2"/>
      <c r="AV710" s="2"/>
      <c r="AW710" s="2"/>
      <c r="AX710" s="2"/>
      <c r="AY710" s="2"/>
      <c r="AZ710" s="2"/>
      <c r="BA710" s="2"/>
      <c r="BB710" s="2"/>
      <c r="BC710" s="2"/>
      <c r="BD710" s="2"/>
      <c r="BE710" s="2"/>
      <c r="BF710" s="2"/>
      <c r="BG710" s="2"/>
      <c r="BH710" s="2"/>
    </row>
    <row r="711" spans="1:60" x14ac:dyDescent="0.3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2"/>
      <c r="AT711" s="2"/>
      <c r="AU711" s="2"/>
      <c r="AV711" s="2"/>
      <c r="AW711" s="2"/>
      <c r="AX711" s="2"/>
      <c r="AY711" s="2"/>
      <c r="AZ711" s="2"/>
      <c r="BA711" s="2"/>
      <c r="BB711" s="2"/>
      <c r="BC711" s="2"/>
      <c r="BD711" s="2"/>
      <c r="BE711" s="2"/>
      <c r="BF711" s="2"/>
      <c r="BG711" s="2"/>
      <c r="BH711" s="2"/>
    </row>
    <row r="712" spans="1:60" x14ac:dyDescent="0.3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2"/>
      <c r="AT712" s="2"/>
      <c r="AU712" s="2"/>
      <c r="AV712" s="2"/>
      <c r="AW712" s="2"/>
      <c r="AX712" s="2"/>
      <c r="AY712" s="2"/>
      <c r="AZ712" s="2"/>
      <c r="BA712" s="2"/>
      <c r="BB712" s="2"/>
      <c r="BC712" s="2"/>
      <c r="BD712" s="2"/>
      <c r="BE712" s="2"/>
      <c r="BF712" s="2"/>
      <c r="BG712" s="2"/>
      <c r="BH712" s="2"/>
    </row>
    <row r="713" spans="1:60" x14ac:dyDescent="0.3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2"/>
      <c r="AT713" s="2"/>
      <c r="AU713" s="2"/>
      <c r="AV713" s="2"/>
      <c r="AW713" s="2"/>
      <c r="AX713" s="2"/>
      <c r="AY713" s="2"/>
      <c r="AZ713" s="2"/>
      <c r="BA713" s="2"/>
      <c r="BB713" s="2"/>
      <c r="BC713" s="2"/>
      <c r="BD713" s="2"/>
      <c r="BE713" s="2"/>
      <c r="BF713" s="2"/>
      <c r="BG713" s="2"/>
      <c r="BH713" s="2"/>
    </row>
    <row r="714" spans="1:60" x14ac:dyDescent="0.3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2"/>
      <c r="AT714" s="2"/>
      <c r="AU714" s="2"/>
      <c r="AV714" s="2"/>
      <c r="AW714" s="2"/>
      <c r="AX714" s="2"/>
      <c r="AY714" s="2"/>
      <c r="AZ714" s="2"/>
      <c r="BA714" s="2"/>
      <c r="BB714" s="2"/>
      <c r="BC714" s="2"/>
      <c r="BD714" s="2"/>
      <c r="BE714" s="2"/>
      <c r="BF714" s="2"/>
      <c r="BG714" s="2"/>
      <c r="BH714" s="2"/>
    </row>
    <row r="715" spans="1:60" x14ac:dyDescent="0.3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2"/>
      <c r="AT715" s="2"/>
      <c r="AU715" s="2"/>
      <c r="AV715" s="2"/>
      <c r="AW715" s="2"/>
      <c r="AX715" s="2"/>
      <c r="AY715" s="2"/>
      <c r="AZ715" s="2"/>
      <c r="BA715" s="2"/>
      <c r="BB715" s="2"/>
      <c r="BC715" s="2"/>
      <c r="BD715" s="2"/>
      <c r="BE715" s="2"/>
      <c r="BF715" s="2"/>
      <c r="BG715" s="2"/>
      <c r="BH715" s="2"/>
    </row>
    <row r="716" spans="1:60" x14ac:dyDescent="0.3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2"/>
      <c r="AT716" s="2"/>
      <c r="AU716" s="2"/>
      <c r="AV716" s="2"/>
      <c r="AW716" s="2"/>
      <c r="AX716" s="2"/>
      <c r="AY716" s="2"/>
      <c r="AZ716" s="2"/>
      <c r="BA716" s="2"/>
      <c r="BB716" s="2"/>
      <c r="BC716" s="2"/>
      <c r="BD716" s="2"/>
      <c r="BE716" s="2"/>
      <c r="BF716" s="2"/>
      <c r="BG716" s="2"/>
      <c r="BH716" s="2"/>
    </row>
    <row r="717" spans="1:60" x14ac:dyDescent="0.3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2"/>
      <c r="AT717" s="2"/>
      <c r="AU717" s="2"/>
      <c r="AV717" s="2"/>
      <c r="AW717" s="2"/>
      <c r="AX717" s="2"/>
      <c r="AY717" s="2"/>
      <c r="AZ717" s="2"/>
      <c r="BA717" s="2"/>
      <c r="BB717" s="2"/>
      <c r="BC717" s="2"/>
      <c r="BD717" s="2"/>
      <c r="BE717" s="2"/>
      <c r="BF717" s="2"/>
      <c r="BG717" s="2"/>
      <c r="BH717" s="2"/>
    </row>
    <row r="718" spans="1:60" x14ac:dyDescent="0.3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2"/>
      <c r="AT718" s="2"/>
      <c r="AU718" s="2"/>
      <c r="AV718" s="2"/>
      <c r="AW718" s="2"/>
      <c r="AX718" s="2"/>
      <c r="AY718" s="2"/>
      <c r="AZ718" s="2"/>
      <c r="BA718" s="2"/>
      <c r="BB718" s="2"/>
      <c r="BC718" s="2"/>
      <c r="BD718" s="2"/>
      <c r="BE718" s="2"/>
      <c r="BF718" s="2"/>
      <c r="BG718" s="2"/>
      <c r="BH718" s="2"/>
    </row>
    <row r="719" spans="1:60" x14ac:dyDescent="0.3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2"/>
      <c r="AT719" s="2"/>
      <c r="AU719" s="2"/>
      <c r="AV719" s="2"/>
      <c r="AW719" s="2"/>
      <c r="AX719" s="2"/>
      <c r="AY719" s="2"/>
      <c r="AZ719" s="2"/>
      <c r="BA719" s="2"/>
      <c r="BB719" s="2"/>
      <c r="BC719" s="2"/>
      <c r="BD719" s="2"/>
      <c r="BE719" s="2"/>
      <c r="BF719" s="2"/>
      <c r="BG719" s="2"/>
      <c r="BH719" s="2"/>
    </row>
    <row r="720" spans="1:60" x14ac:dyDescent="0.3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2"/>
      <c r="AR720" s="2"/>
      <c r="AS720" s="2"/>
      <c r="AT720" s="2"/>
      <c r="AU720" s="2"/>
      <c r="AV720" s="2"/>
      <c r="AW720" s="2"/>
      <c r="AX720" s="2"/>
      <c r="AY720" s="2"/>
      <c r="AZ720" s="2"/>
      <c r="BA720" s="2"/>
      <c r="BB720" s="2"/>
      <c r="BC720" s="2"/>
      <c r="BD720" s="2"/>
      <c r="BE720" s="2"/>
      <c r="BF720" s="2"/>
      <c r="BG720" s="2"/>
      <c r="BH720" s="2"/>
    </row>
    <row r="721" spans="1:60" x14ac:dyDescent="0.3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  <c r="AQ721" s="2"/>
      <c r="AR721" s="2"/>
      <c r="AS721" s="2"/>
      <c r="AT721" s="2"/>
      <c r="AU721" s="2"/>
      <c r="AV721" s="2"/>
      <c r="AW721" s="2"/>
      <c r="AX721" s="2"/>
      <c r="AY721" s="2"/>
      <c r="AZ721" s="2"/>
      <c r="BA721" s="2"/>
      <c r="BB721" s="2"/>
      <c r="BC721" s="2"/>
      <c r="BD721" s="2"/>
      <c r="BE721" s="2"/>
      <c r="BF721" s="2"/>
      <c r="BG721" s="2"/>
      <c r="BH721" s="2"/>
    </row>
    <row r="722" spans="1:60" x14ac:dyDescent="0.3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2"/>
      <c r="AT722" s="2"/>
      <c r="AU722" s="2"/>
      <c r="AV722" s="2"/>
      <c r="AW722" s="2"/>
      <c r="AX722" s="2"/>
      <c r="AY722" s="2"/>
      <c r="AZ722" s="2"/>
      <c r="BA722" s="2"/>
      <c r="BB722" s="2"/>
      <c r="BC722" s="2"/>
      <c r="BD722" s="2"/>
      <c r="BE722" s="2"/>
      <c r="BF722" s="2"/>
      <c r="BG722" s="2"/>
      <c r="BH722" s="2"/>
    </row>
    <row r="723" spans="1:60" x14ac:dyDescent="0.3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2"/>
      <c r="AT723" s="2"/>
      <c r="AU723" s="2"/>
      <c r="AV723" s="2"/>
      <c r="AW723" s="2"/>
      <c r="AX723" s="2"/>
      <c r="AY723" s="2"/>
      <c r="AZ723" s="2"/>
      <c r="BA723" s="2"/>
      <c r="BB723" s="2"/>
      <c r="BC723" s="2"/>
      <c r="BD723" s="2"/>
      <c r="BE723" s="2"/>
      <c r="BF723" s="2"/>
      <c r="BG723" s="2"/>
      <c r="BH723" s="2"/>
    </row>
    <row r="724" spans="1:60" x14ac:dyDescent="0.3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2"/>
      <c r="AT724" s="2"/>
      <c r="AU724" s="2"/>
      <c r="AV724" s="2"/>
      <c r="AW724" s="2"/>
      <c r="AX724" s="2"/>
      <c r="AY724" s="2"/>
      <c r="AZ724" s="2"/>
      <c r="BA724" s="2"/>
      <c r="BB724" s="2"/>
      <c r="BC724" s="2"/>
      <c r="BD724" s="2"/>
      <c r="BE724" s="2"/>
      <c r="BF724" s="2"/>
      <c r="BG724" s="2"/>
      <c r="BH724" s="2"/>
    </row>
    <row r="725" spans="1:60" x14ac:dyDescent="0.3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2"/>
      <c r="AT725" s="2"/>
      <c r="AU725" s="2"/>
      <c r="AV725" s="2"/>
      <c r="AW725" s="2"/>
      <c r="AX725" s="2"/>
      <c r="AY725" s="2"/>
      <c r="AZ725" s="2"/>
      <c r="BA725" s="2"/>
      <c r="BB725" s="2"/>
      <c r="BC725" s="2"/>
      <c r="BD725" s="2"/>
      <c r="BE725" s="2"/>
      <c r="BF725" s="2"/>
      <c r="BG725" s="2"/>
      <c r="BH725" s="2"/>
    </row>
    <row r="726" spans="1:60" x14ac:dyDescent="0.3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  <c r="AS726" s="2"/>
      <c r="AT726" s="2"/>
      <c r="AU726" s="2"/>
      <c r="AV726" s="2"/>
      <c r="AW726" s="2"/>
      <c r="AX726" s="2"/>
      <c r="AY726" s="2"/>
      <c r="AZ726" s="2"/>
      <c r="BA726" s="2"/>
      <c r="BB726" s="2"/>
      <c r="BC726" s="2"/>
      <c r="BD726" s="2"/>
      <c r="BE726" s="2"/>
      <c r="BF726" s="2"/>
      <c r="BG726" s="2"/>
      <c r="BH726" s="2"/>
    </row>
    <row r="727" spans="1:60" x14ac:dyDescent="0.3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  <c r="AS727" s="2"/>
      <c r="AT727" s="2"/>
      <c r="AU727" s="2"/>
      <c r="AV727" s="2"/>
      <c r="AW727" s="2"/>
      <c r="AX727" s="2"/>
      <c r="AY727" s="2"/>
      <c r="AZ727" s="2"/>
      <c r="BA727" s="2"/>
      <c r="BB727" s="2"/>
      <c r="BC727" s="2"/>
      <c r="BD727" s="2"/>
      <c r="BE727" s="2"/>
      <c r="BF727" s="2"/>
      <c r="BG727" s="2"/>
      <c r="BH727" s="2"/>
    </row>
    <row r="728" spans="1:60" x14ac:dyDescent="0.3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2"/>
      <c r="AT728" s="2"/>
      <c r="AU728" s="2"/>
      <c r="AV728" s="2"/>
      <c r="AW728" s="2"/>
      <c r="AX728" s="2"/>
      <c r="AY728" s="2"/>
      <c r="AZ728" s="2"/>
      <c r="BA728" s="2"/>
      <c r="BB728" s="2"/>
      <c r="BC728" s="2"/>
      <c r="BD728" s="2"/>
      <c r="BE728" s="2"/>
      <c r="BF728" s="2"/>
      <c r="BG728" s="2"/>
      <c r="BH728" s="2"/>
    </row>
    <row r="729" spans="1:60" x14ac:dyDescent="0.3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2"/>
      <c r="AT729" s="2"/>
      <c r="AU729" s="2"/>
      <c r="AV729" s="2"/>
      <c r="AW729" s="2"/>
      <c r="AX729" s="2"/>
      <c r="AY729" s="2"/>
      <c r="AZ729" s="2"/>
      <c r="BA729" s="2"/>
      <c r="BB729" s="2"/>
      <c r="BC729" s="2"/>
      <c r="BD729" s="2"/>
      <c r="BE729" s="2"/>
      <c r="BF729" s="2"/>
      <c r="BG729" s="2"/>
      <c r="BH729" s="2"/>
    </row>
    <row r="730" spans="1:60" x14ac:dyDescent="0.3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2"/>
      <c r="AT730" s="2"/>
      <c r="AU730" s="2"/>
      <c r="AV730" s="2"/>
      <c r="AW730" s="2"/>
      <c r="AX730" s="2"/>
      <c r="AY730" s="2"/>
      <c r="AZ730" s="2"/>
      <c r="BA730" s="2"/>
      <c r="BB730" s="2"/>
      <c r="BC730" s="2"/>
      <c r="BD730" s="2"/>
      <c r="BE730" s="2"/>
      <c r="BF730" s="2"/>
      <c r="BG730" s="2"/>
      <c r="BH730" s="2"/>
    </row>
    <row r="731" spans="1:60" x14ac:dyDescent="0.3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  <c r="AS731" s="2"/>
      <c r="AT731" s="2"/>
      <c r="AU731" s="2"/>
      <c r="AV731" s="2"/>
      <c r="AW731" s="2"/>
      <c r="AX731" s="2"/>
      <c r="AY731" s="2"/>
      <c r="AZ731" s="2"/>
      <c r="BA731" s="2"/>
      <c r="BB731" s="2"/>
      <c r="BC731" s="2"/>
      <c r="BD731" s="2"/>
      <c r="BE731" s="2"/>
      <c r="BF731" s="2"/>
      <c r="BG731" s="2"/>
      <c r="BH731" s="2"/>
    </row>
    <row r="732" spans="1:60" x14ac:dyDescent="0.3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  <c r="AS732" s="2"/>
      <c r="AT732" s="2"/>
      <c r="AU732" s="2"/>
      <c r="AV732" s="2"/>
      <c r="AW732" s="2"/>
      <c r="AX732" s="2"/>
      <c r="AY732" s="2"/>
      <c r="AZ732" s="2"/>
      <c r="BA732" s="2"/>
      <c r="BB732" s="2"/>
      <c r="BC732" s="2"/>
      <c r="BD732" s="2"/>
      <c r="BE732" s="2"/>
      <c r="BF732" s="2"/>
      <c r="BG732" s="2"/>
      <c r="BH732" s="2"/>
    </row>
    <row r="733" spans="1:60" x14ac:dyDescent="0.3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2"/>
      <c r="AT733" s="2"/>
      <c r="AU733" s="2"/>
      <c r="AV733" s="2"/>
      <c r="AW733" s="2"/>
      <c r="AX733" s="2"/>
      <c r="AY733" s="2"/>
      <c r="AZ733" s="2"/>
      <c r="BA733" s="2"/>
      <c r="BB733" s="2"/>
      <c r="BC733" s="2"/>
      <c r="BD733" s="2"/>
      <c r="BE733" s="2"/>
      <c r="BF733" s="2"/>
      <c r="BG733" s="2"/>
      <c r="BH733" s="2"/>
    </row>
    <row r="734" spans="1:60" x14ac:dyDescent="0.3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  <c r="AR734" s="2"/>
      <c r="AS734" s="2"/>
      <c r="AT734" s="2"/>
      <c r="AU734" s="2"/>
      <c r="AV734" s="2"/>
      <c r="AW734" s="2"/>
      <c r="AX734" s="2"/>
      <c r="AY734" s="2"/>
      <c r="AZ734" s="2"/>
      <c r="BA734" s="2"/>
      <c r="BB734" s="2"/>
      <c r="BC734" s="2"/>
      <c r="BD734" s="2"/>
      <c r="BE734" s="2"/>
      <c r="BF734" s="2"/>
      <c r="BG734" s="2"/>
      <c r="BH734" s="2"/>
    </row>
    <row r="735" spans="1:60" x14ac:dyDescent="0.3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2"/>
      <c r="AT735" s="2"/>
      <c r="AU735" s="2"/>
      <c r="AV735" s="2"/>
      <c r="AW735" s="2"/>
      <c r="AX735" s="2"/>
      <c r="AY735" s="2"/>
      <c r="AZ735" s="2"/>
      <c r="BA735" s="2"/>
      <c r="BB735" s="2"/>
      <c r="BC735" s="2"/>
      <c r="BD735" s="2"/>
      <c r="BE735" s="2"/>
      <c r="BF735" s="2"/>
      <c r="BG735" s="2"/>
      <c r="BH735" s="2"/>
    </row>
    <row r="736" spans="1:60" x14ac:dyDescent="0.3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2"/>
      <c r="AT736" s="2"/>
      <c r="AU736" s="2"/>
      <c r="AV736" s="2"/>
      <c r="AW736" s="2"/>
      <c r="AX736" s="2"/>
      <c r="AY736" s="2"/>
      <c r="AZ736" s="2"/>
      <c r="BA736" s="2"/>
      <c r="BB736" s="2"/>
      <c r="BC736" s="2"/>
      <c r="BD736" s="2"/>
      <c r="BE736" s="2"/>
      <c r="BF736" s="2"/>
      <c r="BG736" s="2"/>
      <c r="BH736" s="2"/>
    </row>
    <row r="737" spans="1:60" x14ac:dyDescent="0.3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2"/>
      <c r="AT737" s="2"/>
      <c r="AU737" s="2"/>
      <c r="AV737" s="2"/>
      <c r="AW737" s="2"/>
      <c r="AX737" s="2"/>
      <c r="AY737" s="2"/>
      <c r="AZ737" s="2"/>
      <c r="BA737" s="2"/>
      <c r="BB737" s="2"/>
      <c r="BC737" s="2"/>
      <c r="BD737" s="2"/>
      <c r="BE737" s="2"/>
      <c r="BF737" s="2"/>
      <c r="BG737" s="2"/>
      <c r="BH737" s="2"/>
    </row>
    <row r="738" spans="1:60" x14ac:dyDescent="0.3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  <c r="AR738" s="2"/>
      <c r="AS738" s="2"/>
      <c r="AT738" s="2"/>
      <c r="AU738" s="2"/>
      <c r="AV738" s="2"/>
      <c r="AW738" s="2"/>
      <c r="AX738" s="2"/>
      <c r="AY738" s="2"/>
      <c r="AZ738" s="2"/>
      <c r="BA738" s="2"/>
      <c r="BB738" s="2"/>
      <c r="BC738" s="2"/>
      <c r="BD738" s="2"/>
      <c r="BE738" s="2"/>
      <c r="BF738" s="2"/>
      <c r="BG738" s="2"/>
      <c r="BH738" s="2"/>
    </row>
    <row r="739" spans="1:60" x14ac:dyDescent="0.3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  <c r="AQ739" s="2"/>
      <c r="AR739" s="2"/>
      <c r="AS739" s="2"/>
      <c r="AT739" s="2"/>
      <c r="AU739" s="2"/>
      <c r="AV739" s="2"/>
      <c r="AW739" s="2"/>
      <c r="AX739" s="2"/>
      <c r="AY739" s="2"/>
      <c r="AZ739" s="2"/>
      <c r="BA739" s="2"/>
      <c r="BB739" s="2"/>
      <c r="BC739" s="2"/>
      <c r="BD739" s="2"/>
      <c r="BE739" s="2"/>
      <c r="BF739" s="2"/>
      <c r="BG739" s="2"/>
      <c r="BH739" s="2"/>
    </row>
    <row r="740" spans="1:60" x14ac:dyDescent="0.3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2"/>
      <c r="AT740" s="2"/>
      <c r="AU740" s="2"/>
      <c r="AV740" s="2"/>
      <c r="AW740" s="2"/>
      <c r="AX740" s="2"/>
      <c r="AY740" s="2"/>
      <c r="AZ740" s="2"/>
      <c r="BA740" s="2"/>
      <c r="BB740" s="2"/>
      <c r="BC740" s="2"/>
      <c r="BD740" s="2"/>
      <c r="BE740" s="2"/>
      <c r="BF740" s="2"/>
      <c r="BG740" s="2"/>
      <c r="BH740" s="2"/>
    </row>
    <row r="741" spans="1:60" x14ac:dyDescent="0.3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2"/>
      <c r="AT741" s="2"/>
      <c r="AU741" s="2"/>
      <c r="AV741" s="2"/>
      <c r="AW741" s="2"/>
      <c r="AX741" s="2"/>
      <c r="AY741" s="2"/>
      <c r="AZ741" s="2"/>
      <c r="BA741" s="2"/>
      <c r="BB741" s="2"/>
      <c r="BC741" s="2"/>
      <c r="BD741" s="2"/>
      <c r="BE741" s="2"/>
      <c r="BF741" s="2"/>
      <c r="BG741" s="2"/>
      <c r="BH741" s="2"/>
    </row>
    <row r="742" spans="1:60" x14ac:dyDescent="0.3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2"/>
      <c r="AT742" s="2"/>
      <c r="AU742" s="2"/>
      <c r="AV742" s="2"/>
      <c r="AW742" s="2"/>
      <c r="AX742" s="2"/>
      <c r="AY742" s="2"/>
      <c r="AZ742" s="2"/>
      <c r="BA742" s="2"/>
      <c r="BB742" s="2"/>
      <c r="BC742" s="2"/>
      <c r="BD742" s="2"/>
      <c r="BE742" s="2"/>
      <c r="BF742" s="2"/>
      <c r="BG742" s="2"/>
      <c r="BH742" s="2"/>
    </row>
    <row r="743" spans="1:60" x14ac:dyDescent="0.3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2"/>
      <c r="AT743" s="2"/>
      <c r="AU743" s="2"/>
      <c r="AV743" s="2"/>
      <c r="AW743" s="2"/>
      <c r="AX743" s="2"/>
      <c r="AY743" s="2"/>
      <c r="AZ743" s="2"/>
      <c r="BA743" s="2"/>
      <c r="BB743" s="2"/>
      <c r="BC743" s="2"/>
      <c r="BD743" s="2"/>
      <c r="BE743" s="2"/>
      <c r="BF743" s="2"/>
      <c r="BG743" s="2"/>
      <c r="BH743" s="2"/>
    </row>
    <row r="744" spans="1:60" x14ac:dyDescent="0.3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2"/>
      <c r="AT744" s="2"/>
      <c r="AU744" s="2"/>
      <c r="AV744" s="2"/>
      <c r="AW744" s="2"/>
      <c r="AX744" s="2"/>
      <c r="AY744" s="2"/>
      <c r="AZ744" s="2"/>
      <c r="BA744" s="2"/>
      <c r="BB744" s="2"/>
      <c r="BC744" s="2"/>
      <c r="BD744" s="2"/>
      <c r="BE744" s="2"/>
      <c r="BF744" s="2"/>
      <c r="BG744" s="2"/>
      <c r="BH744" s="2"/>
    </row>
    <row r="745" spans="1:60" x14ac:dyDescent="0.3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2"/>
      <c r="AT745" s="2"/>
      <c r="AU745" s="2"/>
      <c r="AV745" s="2"/>
      <c r="AW745" s="2"/>
      <c r="AX745" s="2"/>
      <c r="AY745" s="2"/>
      <c r="AZ745" s="2"/>
      <c r="BA745" s="2"/>
      <c r="BB745" s="2"/>
      <c r="BC745" s="2"/>
      <c r="BD745" s="2"/>
      <c r="BE745" s="2"/>
      <c r="BF745" s="2"/>
      <c r="BG745" s="2"/>
      <c r="BH745" s="2"/>
    </row>
    <row r="746" spans="1:60" x14ac:dyDescent="0.3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2"/>
      <c r="AT746" s="2"/>
      <c r="AU746" s="2"/>
      <c r="AV746" s="2"/>
      <c r="AW746" s="2"/>
      <c r="AX746" s="2"/>
      <c r="AY746" s="2"/>
      <c r="AZ746" s="2"/>
      <c r="BA746" s="2"/>
      <c r="BB746" s="2"/>
      <c r="BC746" s="2"/>
      <c r="BD746" s="2"/>
      <c r="BE746" s="2"/>
      <c r="BF746" s="2"/>
      <c r="BG746" s="2"/>
      <c r="BH746" s="2"/>
    </row>
    <row r="747" spans="1:60" x14ac:dyDescent="0.3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2"/>
      <c r="AT747" s="2"/>
      <c r="AU747" s="2"/>
      <c r="AV747" s="2"/>
      <c r="AW747" s="2"/>
      <c r="AX747" s="2"/>
      <c r="AY747" s="2"/>
      <c r="AZ747" s="2"/>
      <c r="BA747" s="2"/>
      <c r="BB747" s="2"/>
      <c r="BC747" s="2"/>
      <c r="BD747" s="2"/>
      <c r="BE747" s="2"/>
      <c r="BF747" s="2"/>
      <c r="BG747" s="2"/>
      <c r="BH747" s="2"/>
    </row>
    <row r="748" spans="1:60" x14ac:dyDescent="0.3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  <c r="AS748" s="2"/>
      <c r="AT748" s="2"/>
      <c r="AU748" s="2"/>
      <c r="AV748" s="2"/>
      <c r="AW748" s="2"/>
      <c r="AX748" s="2"/>
      <c r="AY748" s="2"/>
      <c r="AZ748" s="2"/>
      <c r="BA748" s="2"/>
      <c r="BB748" s="2"/>
      <c r="BC748" s="2"/>
      <c r="BD748" s="2"/>
      <c r="BE748" s="2"/>
      <c r="BF748" s="2"/>
      <c r="BG748" s="2"/>
      <c r="BH748" s="2"/>
    </row>
    <row r="749" spans="1:60" x14ac:dyDescent="0.3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2"/>
      <c r="AT749" s="2"/>
      <c r="AU749" s="2"/>
      <c r="AV749" s="2"/>
      <c r="AW749" s="2"/>
      <c r="AX749" s="2"/>
      <c r="AY749" s="2"/>
      <c r="AZ749" s="2"/>
      <c r="BA749" s="2"/>
      <c r="BB749" s="2"/>
      <c r="BC749" s="2"/>
      <c r="BD749" s="2"/>
      <c r="BE749" s="2"/>
      <c r="BF749" s="2"/>
      <c r="BG749" s="2"/>
      <c r="BH749" s="2"/>
    </row>
    <row r="750" spans="1:60" x14ac:dyDescent="0.3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2"/>
      <c r="AT750" s="2"/>
      <c r="AU750" s="2"/>
      <c r="AV750" s="2"/>
      <c r="AW750" s="2"/>
      <c r="AX750" s="2"/>
      <c r="AY750" s="2"/>
      <c r="AZ750" s="2"/>
      <c r="BA750" s="2"/>
      <c r="BB750" s="2"/>
      <c r="BC750" s="2"/>
      <c r="BD750" s="2"/>
      <c r="BE750" s="2"/>
      <c r="BF750" s="2"/>
      <c r="BG750" s="2"/>
      <c r="BH750" s="2"/>
    </row>
    <row r="751" spans="1:60" x14ac:dyDescent="0.3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2"/>
      <c r="AT751" s="2"/>
      <c r="AU751" s="2"/>
      <c r="AV751" s="2"/>
      <c r="AW751" s="2"/>
      <c r="AX751" s="2"/>
      <c r="AY751" s="2"/>
      <c r="AZ751" s="2"/>
      <c r="BA751" s="2"/>
      <c r="BB751" s="2"/>
      <c r="BC751" s="2"/>
      <c r="BD751" s="2"/>
      <c r="BE751" s="2"/>
      <c r="BF751" s="2"/>
      <c r="BG751" s="2"/>
      <c r="BH751" s="2"/>
    </row>
    <row r="752" spans="1:60" x14ac:dyDescent="0.3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  <c r="AS752" s="2"/>
      <c r="AT752" s="2"/>
      <c r="AU752" s="2"/>
      <c r="AV752" s="2"/>
      <c r="AW752" s="2"/>
      <c r="AX752" s="2"/>
      <c r="AY752" s="2"/>
      <c r="AZ752" s="2"/>
      <c r="BA752" s="2"/>
      <c r="BB752" s="2"/>
      <c r="BC752" s="2"/>
      <c r="BD752" s="2"/>
      <c r="BE752" s="2"/>
      <c r="BF752" s="2"/>
      <c r="BG752" s="2"/>
      <c r="BH752" s="2"/>
    </row>
    <row r="753" spans="1:60" x14ac:dyDescent="0.3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2"/>
      <c r="AT753" s="2"/>
      <c r="AU753" s="2"/>
      <c r="AV753" s="2"/>
      <c r="AW753" s="2"/>
      <c r="AX753" s="2"/>
      <c r="AY753" s="2"/>
      <c r="AZ753" s="2"/>
      <c r="BA753" s="2"/>
      <c r="BB753" s="2"/>
      <c r="BC753" s="2"/>
      <c r="BD753" s="2"/>
      <c r="BE753" s="2"/>
      <c r="BF753" s="2"/>
      <c r="BG753" s="2"/>
      <c r="BH753" s="2"/>
    </row>
    <row r="754" spans="1:60" x14ac:dyDescent="0.3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2"/>
      <c r="AT754" s="2"/>
      <c r="AU754" s="2"/>
      <c r="AV754" s="2"/>
      <c r="AW754" s="2"/>
      <c r="AX754" s="2"/>
      <c r="AY754" s="2"/>
      <c r="AZ754" s="2"/>
      <c r="BA754" s="2"/>
      <c r="BB754" s="2"/>
      <c r="BC754" s="2"/>
      <c r="BD754" s="2"/>
      <c r="BE754" s="2"/>
      <c r="BF754" s="2"/>
      <c r="BG754" s="2"/>
      <c r="BH754" s="2"/>
    </row>
    <row r="755" spans="1:60" x14ac:dyDescent="0.3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2"/>
      <c r="AT755" s="2"/>
      <c r="AU755" s="2"/>
      <c r="AV755" s="2"/>
      <c r="AW755" s="2"/>
      <c r="AX755" s="2"/>
      <c r="AY755" s="2"/>
      <c r="AZ755" s="2"/>
      <c r="BA755" s="2"/>
      <c r="BB755" s="2"/>
      <c r="BC755" s="2"/>
      <c r="BD755" s="2"/>
      <c r="BE755" s="2"/>
      <c r="BF755" s="2"/>
      <c r="BG755" s="2"/>
      <c r="BH755" s="2"/>
    </row>
    <row r="756" spans="1:60" x14ac:dyDescent="0.3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2"/>
      <c r="AR756" s="2"/>
      <c r="AS756" s="2"/>
      <c r="AT756" s="2"/>
      <c r="AU756" s="2"/>
      <c r="AV756" s="2"/>
      <c r="AW756" s="2"/>
      <c r="AX756" s="2"/>
      <c r="AY756" s="2"/>
      <c r="AZ756" s="2"/>
      <c r="BA756" s="2"/>
      <c r="BB756" s="2"/>
      <c r="BC756" s="2"/>
      <c r="BD756" s="2"/>
      <c r="BE756" s="2"/>
      <c r="BF756" s="2"/>
      <c r="BG756" s="2"/>
      <c r="BH756" s="2"/>
    </row>
    <row r="757" spans="1:60" x14ac:dyDescent="0.3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  <c r="AQ757" s="2"/>
      <c r="AR757" s="2"/>
      <c r="AS757" s="2"/>
      <c r="AT757" s="2"/>
      <c r="AU757" s="2"/>
      <c r="AV757" s="2"/>
      <c r="AW757" s="2"/>
      <c r="AX757" s="2"/>
      <c r="AY757" s="2"/>
      <c r="AZ757" s="2"/>
      <c r="BA757" s="2"/>
      <c r="BB757" s="2"/>
      <c r="BC757" s="2"/>
      <c r="BD757" s="2"/>
      <c r="BE757" s="2"/>
      <c r="BF757" s="2"/>
      <c r="BG757" s="2"/>
      <c r="BH757" s="2"/>
    </row>
    <row r="758" spans="1:60" x14ac:dyDescent="0.3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2"/>
      <c r="AT758" s="2"/>
      <c r="AU758" s="2"/>
      <c r="AV758" s="2"/>
      <c r="AW758" s="2"/>
      <c r="AX758" s="2"/>
      <c r="AY758" s="2"/>
      <c r="AZ758" s="2"/>
      <c r="BA758" s="2"/>
      <c r="BB758" s="2"/>
      <c r="BC758" s="2"/>
      <c r="BD758" s="2"/>
      <c r="BE758" s="2"/>
      <c r="BF758" s="2"/>
      <c r="BG758" s="2"/>
      <c r="BH758" s="2"/>
    </row>
    <row r="759" spans="1:60" x14ac:dyDescent="0.3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2"/>
      <c r="AT759" s="2"/>
      <c r="AU759" s="2"/>
      <c r="AV759" s="2"/>
      <c r="AW759" s="2"/>
      <c r="AX759" s="2"/>
      <c r="AY759" s="2"/>
      <c r="AZ759" s="2"/>
      <c r="BA759" s="2"/>
      <c r="BB759" s="2"/>
      <c r="BC759" s="2"/>
      <c r="BD759" s="2"/>
      <c r="BE759" s="2"/>
      <c r="BF759" s="2"/>
      <c r="BG759" s="2"/>
      <c r="BH759" s="2"/>
    </row>
    <row r="760" spans="1:60" x14ac:dyDescent="0.3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2"/>
      <c r="AT760" s="2"/>
      <c r="AU760" s="2"/>
      <c r="AV760" s="2"/>
      <c r="AW760" s="2"/>
      <c r="AX760" s="2"/>
      <c r="AY760" s="2"/>
      <c r="AZ760" s="2"/>
      <c r="BA760" s="2"/>
      <c r="BB760" s="2"/>
      <c r="BC760" s="2"/>
      <c r="BD760" s="2"/>
      <c r="BE760" s="2"/>
      <c r="BF760" s="2"/>
      <c r="BG760" s="2"/>
      <c r="BH760" s="2"/>
    </row>
    <row r="761" spans="1:60" x14ac:dyDescent="0.3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2"/>
      <c r="AT761" s="2"/>
      <c r="AU761" s="2"/>
      <c r="AV761" s="2"/>
      <c r="AW761" s="2"/>
      <c r="AX761" s="2"/>
      <c r="AY761" s="2"/>
      <c r="AZ761" s="2"/>
      <c r="BA761" s="2"/>
      <c r="BB761" s="2"/>
      <c r="BC761" s="2"/>
      <c r="BD761" s="2"/>
      <c r="BE761" s="2"/>
      <c r="BF761" s="2"/>
      <c r="BG761" s="2"/>
      <c r="BH761" s="2"/>
    </row>
    <row r="762" spans="1:60" x14ac:dyDescent="0.3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  <c r="AS762" s="2"/>
      <c r="AT762" s="2"/>
      <c r="AU762" s="2"/>
      <c r="AV762" s="2"/>
      <c r="AW762" s="2"/>
      <c r="AX762" s="2"/>
      <c r="AY762" s="2"/>
      <c r="AZ762" s="2"/>
      <c r="BA762" s="2"/>
      <c r="BB762" s="2"/>
      <c r="BC762" s="2"/>
      <c r="BD762" s="2"/>
      <c r="BE762" s="2"/>
      <c r="BF762" s="2"/>
      <c r="BG762" s="2"/>
      <c r="BH762" s="2"/>
    </row>
    <row r="763" spans="1:60" x14ac:dyDescent="0.3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  <c r="AS763" s="2"/>
      <c r="AT763" s="2"/>
      <c r="AU763" s="2"/>
      <c r="AV763" s="2"/>
      <c r="AW763" s="2"/>
      <c r="AX763" s="2"/>
      <c r="AY763" s="2"/>
      <c r="AZ763" s="2"/>
      <c r="BA763" s="2"/>
      <c r="BB763" s="2"/>
      <c r="BC763" s="2"/>
      <c r="BD763" s="2"/>
      <c r="BE763" s="2"/>
      <c r="BF763" s="2"/>
      <c r="BG763" s="2"/>
      <c r="BH763" s="2"/>
    </row>
    <row r="764" spans="1:60" x14ac:dyDescent="0.3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  <c r="AS764" s="2"/>
      <c r="AT764" s="2"/>
      <c r="AU764" s="2"/>
      <c r="AV764" s="2"/>
      <c r="AW764" s="2"/>
      <c r="AX764" s="2"/>
      <c r="AY764" s="2"/>
      <c r="AZ764" s="2"/>
      <c r="BA764" s="2"/>
      <c r="BB764" s="2"/>
      <c r="BC764" s="2"/>
      <c r="BD764" s="2"/>
      <c r="BE764" s="2"/>
      <c r="BF764" s="2"/>
      <c r="BG764" s="2"/>
      <c r="BH764" s="2"/>
    </row>
    <row r="765" spans="1:60" x14ac:dyDescent="0.3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  <c r="AR765" s="2"/>
      <c r="AS765" s="2"/>
      <c r="AT765" s="2"/>
      <c r="AU765" s="2"/>
      <c r="AV765" s="2"/>
      <c r="AW765" s="2"/>
      <c r="AX765" s="2"/>
      <c r="AY765" s="2"/>
      <c r="AZ765" s="2"/>
      <c r="BA765" s="2"/>
      <c r="BB765" s="2"/>
      <c r="BC765" s="2"/>
      <c r="BD765" s="2"/>
      <c r="BE765" s="2"/>
      <c r="BF765" s="2"/>
      <c r="BG765" s="2"/>
      <c r="BH765" s="2"/>
    </row>
    <row r="766" spans="1:60" x14ac:dyDescent="0.3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  <c r="AR766" s="2"/>
      <c r="AS766" s="2"/>
      <c r="AT766" s="2"/>
      <c r="AU766" s="2"/>
      <c r="AV766" s="2"/>
      <c r="AW766" s="2"/>
      <c r="AX766" s="2"/>
      <c r="AY766" s="2"/>
      <c r="AZ766" s="2"/>
      <c r="BA766" s="2"/>
      <c r="BB766" s="2"/>
      <c r="BC766" s="2"/>
      <c r="BD766" s="2"/>
      <c r="BE766" s="2"/>
      <c r="BF766" s="2"/>
      <c r="BG766" s="2"/>
      <c r="BH766" s="2"/>
    </row>
    <row r="767" spans="1:60" x14ac:dyDescent="0.3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  <c r="AS767" s="2"/>
      <c r="AT767" s="2"/>
      <c r="AU767" s="2"/>
      <c r="AV767" s="2"/>
      <c r="AW767" s="2"/>
      <c r="AX767" s="2"/>
      <c r="AY767" s="2"/>
      <c r="AZ767" s="2"/>
      <c r="BA767" s="2"/>
      <c r="BB767" s="2"/>
      <c r="BC767" s="2"/>
      <c r="BD767" s="2"/>
      <c r="BE767" s="2"/>
      <c r="BF767" s="2"/>
      <c r="BG767" s="2"/>
      <c r="BH767" s="2"/>
    </row>
    <row r="768" spans="1:60" x14ac:dyDescent="0.3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  <c r="AS768" s="2"/>
      <c r="AT768" s="2"/>
      <c r="AU768" s="2"/>
      <c r="AV768" s="2"/>
      <c r="AW768" s="2"/>
      <c r="AX768" s="2"/>
      <c r="AY768" s="2"/>
      <c r="AZ768" s="2"/>
      <c r="BA768" s="2"/>
      <c r="BB768" s="2"/>
      <c r="BC768" s="2"/>
      <c r="BD768" s="2"/>
      <c r="BE768" s="2"/>
      <c r="BF768" s="2"/>
      <c r="BG768" s="2"/>
      <c r="BH768" s="2"/>
    </row>
    <row r="769" spans="1:60" x14ac:dyDescent="0.3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  <c r="AS769" s="2"/>
      <c r="AT769" s="2"/>
      <c r="AU769" s="2"/>
      <c r="AV769" s="2"/>
      <c r="AW769" s="2"/>
      <c r="AX769" s="2"/>
      <c r="AY769" s="2"/>
      <c r="AZ769" s="2"/>
      <c r="BA769" s="2"/>
      <c r="BB769" s="2"/>
      <c r="BC769" s="2"/>
      <c r="BD769" s="2"/>
      <c r="BE769" s="2"/>
      <c r="BF769" s="2"/>
      <c r="BG769" s="2"/>
      <c r="BH769" s="2"/>
    </row>
    <row r="770" spans="1:60" x14ac:dyDescent="0.3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2"/>
      <c r="AS770" s="2"/>
      <c r="AT770" s="2"/>
      <c r="AU770" s="2"/>
      <c r="AV770" s="2"/>
      <c r="AW770" s="2"/>
      <c r="AX770" s="2"/>
      <c r="AY770" s="2"/>
      <c r="AZ770" s="2"/>
      <c r="BA770" s="2"/>
      <c r="BB770" s="2"/>
      <c r="BC770" s="2"/>
      <c r="BD770" s="2"/>
      <c r="BE770" s="2"/>
      <c r="BF770" s="2"/>
      <c r="BG770" s="2"/>
      <c r="BH770" s="2"/>
    </row>
    <row r="771" spans="1:60" x14ac:dyDescent="0.3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2"/>
      <c r="AT771" s="2"/>
      <c r="AU771" s="2"/>
      <c r="AV771" s="2"/>
      <c r="AW771" s="2"/>
      <c r="AX771" s="2"/>
      <c r="AY771" s="2"/>
      <c r="AZ771" s="2"/>
      <c r="BA771" s="2"/>
      <c r="BB771" s="2"/>
      <c r="BC771" s="2"/>
      <c r="BD771" s="2"/>
      <c r="BE771" s="2"/>
      <c r="BF771" s="2"/>
      <c r="BG771" s="2"/>
      <c r="BH771" s="2"/>
    </row>
    <row r="772" spans="1:60" x14ac:dyDescent="0.3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2"/>
      <c r="AT772" s="2"/>
      <c r="AU772" s="2"/>
      <c r="AV772" s="2"/>
      <c r="AW772" s="2"/>
      <c r="AX772" s="2"/>
      <c r="AY772" s="2"/>
      <c r="AZ772" s="2"/>
      <c r="BA772" s="2"/>
      <c r="BB772" s="2"/>
      <c r="BC772" s="2"/>
      <c r="BD772" s="2"/>
      <c r="BE772" s="2"/>
      <c r="BF772" s="2"/>
      <c r="BG772" s="2"/>
      <c r="BH772" s="2"/>
    </row>
    <row r="773" spans="1:60" x14ac:dyDescent="0.3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2"/>
      <c r="AT773" s="2"/>
      <c r="AU773" s="2"/>
      <c r="AV773" s="2"/>
      <c r="AW773" s="2"/>
      <c r="AX773" s="2"/>
      <c r="AY773" s="2"/>
      <c r="AZ773" s="2"/>
      <c r="BA773" s="2"/>
      <c r="BB773" s="2"/>
      <c r="BC773" s="2"/>
      <c r="BD773" s="2"/>
      <c r="BE773" s="2"/>
      <c r="BF773" s="2"/>
      <c r="BG773" s="2"/>
      <c r="BH773" s="2"/>
    </row>
    <row r="774" spans="1:60" x14ac:dyDescent="0.3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P774" s="2"/>
      <c r="AQ774" s="2"/>
      <c r="AR774" s="2"/>
      <c r="AS774" s="2"/>
      <c r="AT774" s="2"/>
      <c r="AU774" s="2"/>
      <c r="AV774" s="2"/>
      <c r="AW774" s="2"/>
      <c r="AX774" s="2"/>
      <c r="AY774" s="2"/>
      <c r="AZ774" s="2"/>
      <c r="BA774" s="2"/>
      <c r="BB774" s="2"/>
      <c r="BC774" s="2"/>
      <c r="BD774" s="2"/>
      <c r="BE774" s="2"/>
      <c r="BF774" s="2"/>
      <c r="BG774" s="2"/>
      <c r="BH774" s="2"/>
    </row>
    <row r="775" spans="1:60" x14ac:dyDescent="0.3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  <c r="AP775" s="2"/>
      <c r="AQ775" s="2"/>
      <c r="AR775" s="2"/>
      <c r="AS775" s="2"/>
      <c r="AT775" s="2"/>
      <c r="AU775" s="2"/>
      <c r="AV775" s="2"/>
      <c r="AW775" s="2"/>
      <c r="AX775" s="2"/>
      <c r="AY775" s="2"/>
      <c r="AZ775" s="2"/>
      <c r="BA775" s="2"/>
      <c r="BB775" s="2"/>
      <c r="BC775" s="2"/>
      <c r="BD775" s="2"/>
      <c r="BE775" s="2"/>
      <c r="BF775" s="2"/>
      <c r="BG775" s="2"/>
      <c r="BH775" s="2"/>
    </row>
    <row r="776" spans="1:60" x14ac:dyDescent="0.3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2"/>
      <c r="AT776" s="2"/>
      <c r="AU776" s="2"/>
      <c r="AV776" s="2"/>
      <c r="AW776" s="2"/>
      <c r="AX776" s="2"/>
      <c r="AY776" s="2"/>
      <c r="AZ776" s="2"/>
      <c r="BA776" s="2"/>
      <c r="BB776" s="2"/>
      <c r="BC776" s="2"/>
      <c r="BD776" s="2"/>
      <c r="BE776" s="2"/>
      <c r="BF776" s="2"/>
      <c r="BG776" s="2"/>
      <c r="BH776" s="2"/>
    </row>
    <row r="777" spans="1:60" x14ac:dyDescent="0.3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2"/>
      <c r="AT777" s="2"/>
      <c r="AU777" s="2"/>
      <c r="AV777" s="2"/>
      <c r="AW777" s="2"/>
      <c r="AX777" s="2"/>
      <c r="AY777" s="2"/>
      <c r="AZ777" s="2"/>
      <c r="BA777" s="2"/>
      <c r="BB777" s="2"/>
      <c r="BC777" s="2"/>
      <c r="BD777" s="2"/>
      <c r="BE777" s="2"/>
      <c r="BF777" s="2"/>
      <c r="BG777" s="2"/>
      <c r="BH777" s="2"/>
    </row>
    <row r="778" spans="1:60" x14ac:dyDescent="0.3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2"/>
      <c r="AT778" s="2"/>
      <c r="AU778" s="2"/>
      <c r="AV778" s="2"/>
      <c r="AW778" s="2"/>
      <c r="AX778" s="2"/>
      <c r="AY778" s="2"/>
      <c r="AZ778" s="2"/>
      <c r="BA778" s="2"/>
      <c r="BB778" s="2"/>
      <c r="BC778" s="2"/>
      <c r="BD778" s="2"/>
      <c r="BE778" s="2"/>
      <c r="BF778" s="2"/>
      <c r="BG778" s="2"/>
      <c r="BH778" s="2"/>
    </row>
    <row r="779" spans="1:60" x14ac:dyDescent="0.3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2"/>
      <c r="AT779" s="2"/>
      <c r="AU779" s="2"/>
      <c r="AV779" s="2"/>
      <c r="AW779" s="2"/>
      <c r="AX779" s="2"/>
      <c r="AY779" s="2"/>
      <c r="AZ779" s="2"/>
      <c r="BA779" s="2"/>
      <c r="BB779" s="2"/>
      <c r="BC779" s="2"/>
      <c r="BD779" s="2"/>
      <c r="BE779" s="2"/>
      <c r="BF779" s="2"/>
      <c r="BG779" s="2"/>
      <c r="BH779" s="2"/>
    </row>
    <row r="780" spans="1:60" x14ac:dyDescent="0.3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  <c r="AS780" s="2"/>
      <c r="AT780" s="2"/>
      <c r="AU780" s="2"/>
      <c r="AV780" s="2"/>
      <c r="AW780" s="2"/>
      <c r="AX780" s="2"/>
      <c r="AY780" s="2"/>
      <c r="AZ780" s="2"/>
      <c r="BA780" s="2"/>
      <c r="BB780" s="2"/>
      <c r="BC780" s="2"/>
      <c r="BD780" s="2"/>
      <c r="BE780" s="2"/>
      <c r="BF780" s="2"/>
      <c r="BG780" s="2"/>
      <c r="BH780" s="2"/>
    </row>
    <row r="781" spans="1:60" x14ac:dyDescent="0.3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  <c r="AS781" s="2"/>
      <c r="AT781" s="2"/>
      <c r="AU781" s="2"/>
      <c r="AV781" s="2"/>
      <c r="AW781" s="2"/>
      <c r="AX781" s="2"/>
      <c r="AY781" s="2"/>
      <c r="AZ781" s="2"/>
      <c r="BA781" s="2"/>
      <c r="BB781" s="2"/>
      <c r="BC781" s="2"/>
      <c r="BD781" s="2"/>
      <c r="BE781" s="2"/>
      <c r="BF781" s="2"/>
      <c r="BG781" s="2"/>
      <c r="BH781" s="2"/>
    </row>
    <row r="782" spans="1:60" x14ac:dyDescent="0.3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  <c r="AS782" s="2"/>
      <c r="AT782" s="2"/>
      <c r="AU782" s="2"/>
      <c r="AV782" s="2"/>
      <c r="AW782" s="2"/>
      <c r="AX782" s="2"/>
      <c r="AY782" s="2"/>
      <c r="AZ782" s="2"/>
      <c r="BA782" s="2"/>
      <c r="BB782" s="2"/>
      <c r="BC782" s="2"/>
      <c r="BD782" s="2"/>
      <c r="BE782" s="2"/>
      <c r="BF782" s="2"/>
      <c r="BG782" s="2"/>
      <c r="BH782" s="2"/>
    </row>
    <row r="783" spans="1:60" x14ac:dyDescent="0.3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2"/>
      <c r="AS783" s="2"/>
      <c r="AT783" s="2"/>
      <c r="AU783" s="2"/>
      <c r="AV783" s="2"/>
      <c r="AW783" s="2"/>
      <c r="AX783" s="2"/>
      <c r="AY783" s="2"/>
      <c r="AZ783" s="2"/>
      <c r="BA783" s="2"/>
      <c r="BB783" s="2"/>
      <c r="BC783" s="2"/>
      <c r="BD783" s="2"/>
      <c r="BE783" s="2"/>
      <c r="BF783" s="2"/>
      <c r="BG783" s="2"/>
      <c r="BH783" s="2"/>
    </row>
    <row r="784" spans="1:60" x14ac:dyDescent="0.3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  <c r="AS784" s="2"/>
      <c r="AT784" s="2"/>
      <c r="AU784" s="2"/>
      <c r="AV784" s="2"/>
      <c r="AW784" s="2"/>
      <c r="AX784" s="2"/>
      <c r="AY784" s="2"/>
      <c r="AZ784" s="2"/>
      <c r="BA784" s="2"/>
      <c r="BB784" s="2"/>
      <c r="BC784" s="2"/>
      <c r="BD784" s="2"/>
      <c r="BE784" s="2"/>
      <c r="BF784" s="2"/>
      <c r="BG784" s="2"/>
      <c r="BH784" s="2"/>
    </row>
    <row r="785" spans="1:60" x14ac:dyDescent="0.3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  <c r="AS785" s="2"/>
      <c r="AT785" s="2"/>
      <c r="AU785" s="2"/>
      <c r="AV785" s="2"/>
      <c r="AW785" s="2"/>
      <c r="AX785" s="2"/>
      <c r="AY785" s="2"/>
      <c r="AZ785" s="2"/>
      <c r="BA785" s="2"/>
      <c r="BB785" s="2"/>
      <c r="BC785" s="2"/>
      <c r="BD785" s="2"/>
      <c r="BE785" s="2"/>
      <c r="BF785" s="2"/>
      <c r="BG785" s="2"/>
      <c r="BH785" s="2"/>
    </row>
    <row r="786" spans="1:60" x14ac:dyDescent="0.3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  <c r="AS786" s="2"/>
      <c r="AT786" s="2"/>
      <c r="AU786" s="2"/>
      <c r="AV786" s="2"/>
      <c r="AW786" s="2"/>
      <c r="AX786" s="2"/>
      <c r="AY786" s="2"/>
      <c r="AZ786" s="2"/>
      <c r="BA786" s="2"/>
      <c r="BB786" s="2"/>
      <c r="BC786" s="2"/>
      <c r="BD786" s="2"/>
      <c r="BE786" s="2"/>
      <c r="BF786" s="2"/>
      <c r="BG786" s="2"/>
      <c r="BH786" s="2"/>
    </row>
    <row r="787" spans="1:60" x14ac:dyDescent="0.3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  <c r="AS787" s="2"/>
      <c r="AT787" s="2"/>
      <c r="AU787" s="2"/>
      <c r="AV787" s="2"/>
      <c r="AW787" s="2"/>
      <c r="AX787" s="2"/>
      <c r="AY787" s="2"/>
      <c r="AZ787" s="2"/>
      <c r="BA787" s="2"/>
      <c r="BB787" s="2"/>
      <c r="BC787" s="2"/>
      <c r="BD787" s="2"/>
      <c r="BE787" s="2"/>
      <c r="BF787" s="2"/>
      <c r="BG787" s="2"/>
      <c r="BH787" s="2"/>
    </row>
    <row r="788" spans="1:60" x14ac:dyDescent="0.3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2"/>
      <c r="AR788" s="2"/>
      <c r="AS788" s="2"/>
      <c r="AT788" s="2"/>
      <c r="AU788" s="2"/>
      <c r="AV788" s="2"/>
      <c r="AW788" s="2"/>
      <c r="AX788" s="2"/>
      <c r="AY788" s="2"/>
      <c r="AZ788" s="2"/>
      <c r="BA788" s="2"/>
      <c r="BB788" s="2"/>
      <c r="BC788" s="2"/>
      <c r="BD788" s="2"/>
      <c r="BE788" s="2"/>
      <c r="BF788" s="2"/>
      <c r="BG788" s="2"/>
      <c r="BH788" s="2"/>
    </row>
    <row r="789" spans="1:60" x14ac:dyDescent="0.3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2"/>
      <c r="AT789" s="2"/>
      <c r="AU789" s="2"/>
      <c r="AV789" s="2"/>
      <c r="AW789" s="2"/>
      <c r="AX789" s="2"/>
      <c r="AY789" s="2"/>
      <c r="AZ789" s="2"/>
      <c r="BA789" s="2"/>
      <c r="BB789" s="2"/>
      <c r="BC789" s="2"/>
      <c r="BD789" s="2"/>
      <c r="BE789" s="2"/>
      <c r="BF789" s="2"/>
      <c r="BG789" s="2"/>
      <c r="BH789" s="2"/>
    </row>
    <row r="790" spans="1:60" x14ac:dyDescent="0.3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2"/>
      <c r="AT790" s="2"/>
      <c r="AU790" s="2"/>
      <c r="AV790" s="2"/>
      <c r="AW790" s="2"/>
      <c r="AX790" s="2"/>
      <c r="AY790" s="2"/>
      <c r="AZ790" s="2"/>
      <c r="BA790" s="2"/>
      <c r="BB790" s="2"/>
      <c r="BC790" s="2"/>
      <c r="BD790" s="2"/>
      <c r="BE790" s="2"/>
      <c r="BF790" s="2"/>
      <c r="BG790" s="2"/>
      <c r="BH790" s="2"/>
    </row>
    <row r="791" spans="1:60" x14ac:dyDescent="0.3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2"/>
      <c r="AT791" s="2"/>
      <c r="AU791" s="2"/>
      <c r="AV791" s="2"/>
      <c r="AW791" s="2"/>
      <c r="AX791" s="2"/>
      <c r="AY791" s="2"/>
      <c r="AZ791" s="2"/>
      <c r="BA791" s="2"/>
      <c r="BB791" s="2"/>
      <c r="BC791" s="2"/>
      <c r="BD791" s="2"/>
      <c r="BE791" s="2"/>
      <c r="BF791" s="2"/>
      <c r="BG791" s="2"/>
      <c r="BH791" s="2"/>
    </row>
    <row r="792" spans="1:60" x14ac:dyDescent="0.3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2"/>
      <c r="AP792" s="2"/>
      <c r="AQ792" s="2"/>
      <c r="AR792" s="2"/>
      <c r="AS792" s="2"/>
      <c r="AT792" s="2"/>
      <c r="AU792" s="2"/>
      <c r="AV792" s="2"/>
      <c r="AW792" s="2"/>
      <c r="AX792" s="2"/>
      <c r="AY792" s="2"/>
      <c r="AZ792" s="2"/>
      <c r="BA792" s="2"/>
      <c r="BB792" s="2"/>
      <c r="BC792" s="2"/>
      <c r="BD792" s="2"/>
      <c r="BE792" s="2"/>
      <c r="BF792" s="2"/>
      <c r="BG792" s="2"/>
      <c r="BH792" s="2"/>
    </row>
    <row r="793" spans="1:60" x14ac:dyDescent="0.3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  <c r="AO793" s="2"/>
      <c r="AP793" s="2"/>
      <c r="AQ793" s="2"/>
      <c r="AR793" s="2"/>
      <c r="AS793" s="2"/>
      <c r="AT793" s="2"/>
      <c r="AU793" s="2"/>
      <c r="AV793" s="2"/>
      <c r="AW793" s="2"/>
      <c r="AX793" s="2"/>
      <c r="AY793" s="2"/>
      <c r="AZ793" s="2"/>
      <c r="BA793" s="2"/>
      <c r="BB793" s="2"/>
      <c r="BC793" s="2"/>
      <c r="BD793" s="2"/>
      <c r="BE793" s="2"/>
      <c r="BF793" s="2"/>
      <c r="BG793" s="2"/>
      <c r="BH793" s="2"/>
    </row>
    <row r="794" spans="1:60" x14ac:dyDescent="0.3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2"/>
      <c r="AT794" s="2"/>
      <c r="AU794" s="2"/>
      <c r="AV794" s="2"/>
      <c r="AW794" s="2"/>
      <c r="AX794" s="2"/>
      <c r="AY794" s="2"/>
      <c r="AZ794" s="2"/>
      <c r="BA794" s="2"/>
      <c r="BB794" s="2"/>
      <c r="BC794" s="2"/>
      <c r="BD794" s="2"/>
      <c r="BE794" s="2"/>
      <c r="BF794" s="2"/>
      <c r="BG794" s="2"/>
      <c r="BH794" s="2"/>
    </row>
    <row r="795" spans="1:60" x14ac:dyDescent="0.3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2"/>
      <c r="AT795" s="2"/>
      <c r="AU795" s="2"/>
      <c r="AV795" s="2"/>
      <c r="AW795" s="2"/>
      <c r="AX795" s="2"/>
      <c r="AY795" s="2"/>
      <c r="AZ795" s="2"/>
      <c r="BA795" s="2"/>
      <c r="BB795" s="2"/>
      <c r="BC795" s="2"/>
      <c r="BD795" s="2"/>
      <c r="BE795" s="2"/>
      <c r="BF795" s="2"/>
      <c r="BG795" s="2"/>
      <c r="BH795" s="2"/>
    </row>
    <row r="796" spans="1:60" x14ac:dyDescent="0.3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2"/>
      <c r="AT796" s="2"/>
      <c r="AU796" s="2"/>
      <c r="AV796" s="2"/>
      <c r="AW796" s="2"/>
      <c r="AX796" s="2"/>
      <c r="AY796" s="2"/>
      <c r="AZ796" s="2"/>
      <c r="BA796" s="2"/>
      <c r="BB796" s="2"/>
      <c r="BC796" s="2"/>
      <c r="BD796" s="2"/>
      <c r="BE796" s="2"/>
      <c r="BF796" s="2"/>
      <c r="BG796" s="2"/>
      <c r="BH796" s="2"/>
    </row>
    <row r="797" spans="1:60" x14ac:dyDescent="0.3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2"/>
      <c r="AT797" s="2"/>
      <c r="AU797" s="2"/>
      <c r="AV797" s="2"/>
      <c r="AW797" s="2"/>
      <c r="AX797" s="2"/>
      <c r="AY797" s="2"/>
      <c r="AZ797" s="2"/>
      <c r="BA797" s="2"/>
      <c r="BB797" s="2"/>
      <c r="BC797" s="2"/>
      <c r="BD797" s="2"/>
      <c r="BE797" s="2"/>
      <c r="BF797" s="2"/>
      <c r="BG797" s="2"/>
      <c r="BH797" s="2"/>
    </row>
    <row r="798" spans="1:60" x14ac:dyDescent="0.3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  <c r="AS798" s="2"/>
      <c r="AT798" s="2"/>
      <c r="AU798" s="2"/>
      <c r="AV798" s="2"/>
      <c r="AW798" s="2"/>
      <c r="AX798" s="2"/>
      <c r="AY798" s="2"/>
      <c r="AZ798" s="2"/>
      <c r="BA798" s="2"/>
      <c r="BB798" s="2"/>
      <c r="BC798" s="2"/>
      <c r="BD798" s="2"/>
      <c r="BE798" s="2"/>
      <c r="BF798" s="2"/>
      <c r="BG798" s="2"/>
      <c r="BH798" s="2"/>
    </row>
    <row r="799" spans="1:60" x14ac:dyDescent="0.3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  <c r="AR799" s="2"/>
      <c r="AS799" s="2"/>
      <c r="AT799" s="2"/>
      <c r="AU799" s="2"/>
      <c r="AV799" s="2"/>
      <c r="AW799" s="2"/>
      <c r="AX799" s="2"/>
      <c r="AY799" s="2"/>
      <c r="AZ799" s="2"/>
      <c r="BA799" s="2"/>
      <c r="BB799" s="2"/>
      <c r="BC799" s="2"/>
      <c r="BD799" s="2"/>
      <c r="BE799" s="2"/>
      <c r="BF799" s="2"/>
      <c r="BG799" s="2"/>
      <c r="BH799" s="2"/>
    </row>
    <row r="800" spans="1:60" x14ac:dyDescent="0.3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  <c r="AR800" s="2"/>
      <c r="AS800" s="2"/>
      <c r="AT800" s="2"/>
      <c r="AU800" s="2"/>
      <c r="AV800" s="2"/>
      <c r="AW800" s="2"/>
      <c r="AX800" s="2"/>
      <c r="AY800" s="2"/>
      <c r="AZ800" s="2"/>
      <c r="BA800" s="2"/>
      <c r="BB800" s="2"/>
      <c r="BC800" s="2"/>
      <c r="BD800" s="2"/>
      <c r="BE800" s="2"/>
      <c r="BF800" s="2"/>
      <c r="BG800" s="2"/>
      <c r="BH800" s="2"/>
    </row>
    <row r="801" spans="1:60" x14ac:dyDescent="0.3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  <c r="AS801" s="2"/>
      <c r="AT801" s="2"/>
      <c r="AU801" s="2"/>
      <c r="AV801" s="2"/>
      <c r="AW801" s="2"/>
      <c r="AX801" s="2"/>
      <c r="AY801" s="2"/>
      <c r="AZ801" s="2"/>
      <c r="BA801" s="2"/>
      <c r="BB801" s="2"/>
      <c r="BC801" s="2"/>
      <c r="BD801" s="2"/>
      <c r="BE801" s="2"/>
      <c r="BF801" s="2"/>
      <c r="BG801" s="2"/>
      <c r="BH801" s="2"/>
    </row>
    <row r="802" spans="1:60" x14ac:dyDescent="0.3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  <c r="AS802" s="2"/>
      <c r="AT802" s="2"/>
      <c r="AU802" s="2"/>
      <c r="AV802" s="2"/>
      <c r="AW802" s="2"/>
      <c r="AX802" s="2"/>
      <c r="AY802" s="2"/>
      <c r="AZ802" s="2"/>
      <c r="BA802" s="2"/>
      <c r="BB802" s="2"/>
      <c r="BC802" s="2"/>
      <c r="BD802" s="2"/>
      <c r="BE802" s="2"/>
      <c r="BF802" s="2"/>
      <c r="BG802" s="2"/>
      <c r="BH802" s="2"/>
    </row>
    <row r="803" spans="1:60" x14ac:dyDescent="0.3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  <c r="AS803" s="2"/>
      <c r="AT803" s="2"/>
      <c r="AU803" s="2"/>
      <c r="AV803" s="2"/>
      <c r="AW803" s="2"/>
      <c r="AX803" s="2"/>
      <c r="AY803" s="2"/>
      <c r="AZ803" s="2"/>
      <c r="BA803" s="2"/>
      <c r="BB803" s="2"/>
      <c r="BC803" s="2"/>
      <c r="BD803" s="2"/>
      <c r="BE803" s="2"/>
      <c r="BF803" s="2"/>
      <c r="BG803" s="2"/>
      <c r="BH803" s="2"/>
    </row>
    <row r="804" spans="1:60" x14ac:dyDescent="0.3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2"/>
      <c r="AT804" s="2"/>
      <c r="AU804" s="2"/>
      <c r="AV804" s="2"/>
      <c r="AW804" s="2"/>
      <c r="AX804" s="2"/>
      <c r="AY804" s="2"/>
      <c r="AZ804" s="2"/>
      <c r="BA804" s="2"/>
      <c r="BB804" s="2"/>
      <c r="BC804" s="2"/>
      <c r="BD804" s="2"/>
      <c r="BE804" s="2"/>
      <c r="BF804" s="2"/>
      <c r="BG804" s="2"/>
      <c r="BH804" s="2"/>
    </row>
    <row r="805" spans="1:60" x14ac:dyDescent="0.3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  <c r="AS805" s="2"/>
      <c r="AT805" s="2"/>
      <c r="AU805" s="2"/>
      <c r="AV805" s="2"/>
      <c r="AW805" s="2"/>
      <c r="AX805" s="2"/>
      <c r="AY805" s="2"/>
      <c r="AZ805" s="2"/>
      <c r="BA805" s="2"/>
      <c r="BB805" s="2"/>
      <c r="BC805" s="2"/>
      <c r="BD805" s="2"/>
      <c r="BE805" s="2"/>
      <c r="BF805" s="2"/>
      <c r="BG805" s="2"/>
      <c r="BH805" s="2"/>
    </row>
    <row r="806" spans="1:60" x14ac:dyDescent="0.3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  <c r="AQ806" s="2"/>
      <c r="AR806" s="2"/>
      <c r="AS806" s="2"/>
      <c r="AT806" s="2"/>
      <c r="AU806" s="2"/>
      <c r="AV806" s="2"/>
      <c r="AW806" s="2"/>
      <c r="AX806" s="2"/>
      <c r="AY806" s="2"/>
      <c r="AZ806" s="2"/>
      <c r="BA806" s="2"/>
      <c r="BB806" s="2"/>
      <c r="BC806" s="2"/>
      <c r="BD806" s="2"/>
      <c r="BE806" s="2"/>
      <c r="BF806" s="2"/>
      <c r="BG806" s="2"/>
      <c r="BH806" s="2"/>
    </row>
    <row r="807" spans="1:60" x14ac:dyDescent="0.3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2"/>
      <c r="AT807" s="2"/>
      <c r="AU807" s="2"/>
      <c r="AV807" s="2"/>
      <c r="AW807" s="2"/>
      <c r="AX807" s="2"/>
      <c r="AY807" s="2"/>
      <c r="AZ807" s="2"/>
      <c r="BA807" s="2"/>
      <c r="BB807" s="2"/>
      <c r="BC807" s="2"/>
      <c r="BD807" s="2"/>
      <c r="BE807" s="2"/>
      <c r="BF807" s="2"/>
      <c r="BG807" s="2"/>
      <c r="BH807" s="2"/>
    </row>
    <row r="808" spans="1:60" x14ac:dyDescent="0.3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2"/>
      <c r="AT808" s="2"/>
      <c r="AU808" s="2"/>
      <c r="AV808" s="2"/>
      <c r="AW808" s="2"/>
      <c r="AX808" s="2"/>
      <c r="AY808" s="2"/>
      <c r="AZ808" s="2"/>
      <c r="BA808" s="2"/>
      <c r="BB808" s="2"/>
      <c r="BC808" s="2"/>
      <c r="BD808" s="2"/>
      <c r="BE808" s="2"/>
      <c r="BF808" s="2"/>
      <c r="BG808" s="2"/>
      <c r="BH808" s="2"/>
    </row>
    <row r="809" spans="1:60" x14ac:dyDescent="0.3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2"/>
      <c r="AT809" s="2"/>
      <c r="AU809" s="2"/>
      <c r="AV809" s="2"/>
      <c r="AW809" s="2"/>
      <c r="AX809" s="2"/>
      <c r="AY809" s="2"/>
      <c r="AZ809" s="2"/>
      <c r="BA809" s="2"/>
      <c r="BB809" s="2"/>
      <c r="BC809" s="2"/>
      <c r="BD809" s="2"/>
      <c r="BE809" s="2"/>
      <c r="BF809" s="2"/>
      <c r="BG809" s="2"/>
      <c r="BH809" s="2"/>
    </row>
    <row r="810" spans="1:60" x14ac:dyDescent="0.3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L810" s="2"/>
      <c r="AM810" s="2"/>
      <c r="AN810" s="2"/>
      <c r="AO810" s="2"/>
      <c r="AP810" s="2"/>
      <c r="AQ810" s="2"/>
      <c r="AR810" s="2"/>
      <c r="AS810" s="2"/>
      <c r="AT810" s="2"/>
      <c r="AU810" s="2"/>
      <c r="AV810" s="2"/>
      <c r="AW810" s="2"/>
      <c r="AX810" s="2"/>
      <c r="AY810" s="2"/>
      <c r="AZ810" s="2"/>
      <c r="BA810" s="2"/>
      <c r="BB810" s="2"/>
      <c r="BC810" s="2"/>
      <c r="BD810" s="2"/>
      <c r="BE810" s="2"/>
      <c r="BF810" s="2"/>
      <c r="BG810" s="2"/>
      <c r="BH810" s="2"/>
    </row>
    <row r="811" spans="1:60" x14ac:dyDescent="0.3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  <c r="AK811" s="2"/>
      <c r="AL811" s="2"/>
      <c r="AM811" s="2"/>
      <c r="AN811" s="2"/>
      <c r="AO811" s="2"/>
      <c r="AP811" s="2"/>
      <c r="AQ811" s="2"/>
      <c r="AR811" s="2"/>
      <c r="AS811" s="2"/>
      <c r="AT811" s="2"/>
      <c r="AU811" s="2"/>
      <c r="AV811" s="2"/>
      <c r="AW811" s="2"/>
      <c r="AX811" s="2"/>
      <c r="AY811" s="2"/>
      <c r="AZ811" s="2"/>
      <c r="BA811" s="2"/>
      <c r="BB811" s="2"/>
      <c r="BC811" s="2"/>
      <c r="BD811" s="2"/>
      <c r="BE811" s="2"/>
      <c r="BF811" s="2"/>
      <c r="BG811" s="2"/>
      <c r="BH811" s="2"/>
    </row>
    <row r="812" spans="1:60" x14ac:dyDescent="0.3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2"/>
      <c r="AT812" s="2"/>
      <c r="AU812" s="2"/>
      <c r="AV812" s="2"/>
      <c r="AW812" s="2"/>
      <c r="AX812" s="2"/>
      <c r="AY812" s="2"/>
      <c r="AZ812" s="2"/>
      <c r="BA812" s="2"/>
      <c r="BB812" s="2"/>
      <c r="BC812" s="2"/>
      <c r="BD812" s="2"/>
      <c r="BE812" s="2"/>
      <c r="BF812" s="2"/>
      <c r="BG812" s="2"/>
      <c r="BH812" s="2"/>
    </row>
    <row r="813" spans="1:60" x14ac:dyDescent="0.3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2"/>
      <c r="AT813" s="2"/>
      <c r="AU813" s="2"/>
      <c r="AV813" s="2"/>
      <c r="AW813" s="2"/>
      <c r="AX813" s="2"/>
      <c r="AY813" s="2"/>
      <c r="AZ813" s="2"/>
      <c r="BA813" s="2"/>
      <c r="BB813" s="2"/>
      <c r="BC813" s="2"/>
      <c r="BD813" s="2"/>
      <c r="BE813" s="2"/>
      <c r="BF813" s="2"/>
      <c r="BG813" s="2"/>
      <c r="BH813" s="2"/>
    </row>
    <row r="814" spans="1:60" x14ac:dyDescent="0.3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2"/>
      <c r="AT814" s="2"/>
      <c r="AU814" s="2"/>
      <c r="AV814" s="2"/>
      <c r="AW814" s="2"/>
      <c r="AX814" s="2"/>
      <c r="AY814" s="2"/>
      <c r="AZ814" s="2"/>
      <c r="BA814" s="2"/>
      <c r="BB814" s="2"/>
      <c r="BC814" s="2"/>
      <c r="BD814" s="2"/>
      <c r="BE814" s="2"/>
      <c r="BF814" s="2"/>
      <c r="BG814" s="2"/>
      <c r="BH814" s="2"/>
    </row>
    <row r="815" spans="1:60" x14ac:dyDescent="0.3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2"/>
      <c r="AT815" s="2"/>
      <c r="AU815" s="2"/>
      <c r="AV815" s="2"/>
      <c r="AW815" s="2"/>
      <c r="AX815" s="2"/>
      <c r="AY815" s="2"/>
      <c r="AZ815" s="2"/>
      <c r="BA815" s="2"/>
      <c r="BB815" s="2"/>
      <c r="BC815" s="2"/>
      <c r="BD815" s="2"/>
      <c r="BE815" s="2"/>
      <c r="BF815" s="2"/>
      <c r="BG815" s="2"/>
      <c r="BH815" s="2"/>
    </row>
    <row r="816" spans="1:60" x14ac:dyDescent="0.3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  <c r="AQ816" s="2"/>
      <c r="AR816" s="2"/>
      <c r="AS816" s="2"/>
      <c r="AT816" s="2"/>
      <c r="AU816" s="2"/>
      <c r="AV816" s="2"/>
      <c r="AW816" s="2"/>
      <c r="AX816" s="2"/>
      <c r="AY816" s="2"/>
      <c r="AZ816" s="2"/>
      <c r="BA816" s="2"/>
      <c r="BB816" s="2"/>
      <c r="BC816" s="2"/>
      <c r="BD816" s="2"/>
      <c r="BE816" s="2"/>
      <c r="BF816" s="2"/>
      <c r="BG816" s="2"/>
      <c r="BH816" s="2"/>
    </row>
    <row r="817" spans="1:60" x14ac:dyDescent="0.3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2"/>
      <c r="AR817" s="2"/>
      <c r="AS817" s="2"/>
      <c r="AT817" s="2"/>
      <c r="AU817" s="2"/>
      <c r="AV817" s="2"/>
      <c r="AW817" s="2"/>
      <c r="AX817" s="2"/>
      <c r="AY817" s="2"/>
      <c r="AZ817" s="2"/>
      <c r="BA817" s="2"/>
      <c r="BB817" s="2"/>
      <c r="BC817" s="2"/>
      <c r="BD817" s="2"/>
      <c r="BE817" s="2"/>
      <c r="BF817" s="2"/>
      <c r="BG817" s="2"/>
      <c r="BH817" s="2"/>
    </row>
    <row r="818" spans="1:60" x14ac:dyDescent="0.3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  <c r="AS818" s="2"/>
      <c r="AT818" s="2"/>
      <c r="AU818" s="2"/>
      <c r="AV818" s="2"/>
      <c r="AW818" s="2"/>
      <c r="AX818" s="2"/>
      <c r="AY818" s="2"/>
      <c r="AZ818" s="2"/>
      <c r="BA818" s="2"/>
      <c r="BB818" s="2"/>
      <c r="BC818" s="2"/>
      <c r="BD818" s="2"/>
      <c r="BE818" s="2"/>
      <c r="BF818" s="2"/>
      <c r="BG818" s="2"/>
      <c r="BH818" s="2"/>
    </row>
    <row r="819" spans="1:60" x14ac:dyDescent="0.3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2"/>
      <c r="AS819" s="2"/>
      <c r="AT819" s="2"/>
      <c r="AU819" s="2"/>
      <c r="AV819" s="2"/>
      <c r="AW819" s="2"/>
      <c r="AX819" s="2"/>
      <c r="AY819" s="2"/>
      <c r="AZ819" s="2"/>
      <c r="BA819" s="2"/>
      <c r="BB819" s="2"/>
      <c r="BC819" s="2"/>
      <c r="BD819" s="2"/>
      <c r="BE819" s="2"/>
      <c r="BF819" s="2"/>
      <c r="BG819" s="2"/>
      <c r="BH819" s="2"/>
    </row>
    <row r="820" spans="1:60" x14ac:dyDescent="0.3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2"/>
      <c r="AS820" s="2"/>
      <c r="AT820" s="2"/>
      <c r="AU820" s="2"/>
      <c r="AV820" s="2"/>
      <c r="AW820" s="2"/>
      <c r="AX820" s="2"/>
      <c r="AY820" s="2"/>
      <c r="AZ820" s="2"/>
      <c r="BA820" s="2"/>
      <c r="BB820" s="2"/>
      <c r="BC820" s="2"/>
      <c r="BD820" s="2"/>
      <c r="BE820" s="2"/>
      <c r="BF820" s="2"/>
      <c r="BG820" s="2"/>
      <c r="BH820" s="2"/>
    </row>
    <row r="821" spans="1:60" x14ac:dyDescent="0.3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  <c r="AS821" s="2"/>
      <c r="AT821" s="2"/>
      <c r="AU821" s="2"/>
      <c r="AV821" s="2"/>
      <c r="AW821" s="2"/>
      <c r="AX821" s="2"/>
      <c r="AY821" s="2"/>
      <c r="AZ821" s="2"/>
      <c r="BA821" s="2"/>
      <c r="BB821" s="2"/>
      <c r="BC821" s="2"/>
      <c r="BD821" s="2"/>
      <c r="BE821" s="2"/>
      <c r="BF821" s="2"/>
      <c r="BG821" s="2"/>
      <c r="BH821" s="2"/>
    </row>
    <row r="822" spans="1:60" x14ac:dyDescent="0.3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  <c r="AR822" s="2"/>
      <c r="AS822" s="2"/>
      <c r="AT822" s="2"/>
      <c r="AU822" s="2"/>
      <c r="AV822" s="2"/>
      <c r="AW822" s="2"/>
      <c r="AX822" s="2"/>
      <c r="AY822" s="2"/>
      <c r="AZ822" s="2"/>
      <c r="BA822" s="2"/>
      <c r="BB822" s="2"/>
      <c r="BC822" s="2"/>
      <c r="BD822" s="2"/>
      <c r="BE822" s="2"/>
      <c r="BF822" s="2"/>
      <c r="BG822" s="2"/>
      <c r="BH822" s="2"/>
    </row>
    <row r="823" spans="1:60" x14ac:dyDescent="0.3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  <c r="AR823" s="2"/>
      <c r="AS823" s="2"/>
      <c r="AT823" s="2"/>
      <c r="AU823" s="2"/>
      <c r="AV823" s="2"/>
      <c r="AW823" s="2"/>
      <c r="AX823" s="2"/>
      <c r="AY823" s="2"/>
      <c r="AZ823" s="2"/>
      <c r="BA823" s="2"/>
      <c r="BB823" s="2"/>
      <c r="BC823" s="2"/>
      <c r="BD823" s="2"/>
      <c r="BE823" s="2"/>
      <c r="BF823" s="2"/>
      <c r="BG823" s="2"/>
      <c r="BH823" s="2"/>
    </row>
    <row r="824" spans="1:60" x14ac:dyDescent="0.3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P824" s="2"/>
      <c r="AQ824" s="2"/>
      <c r="AR824" s="2"/>
      <c r="AS824" s="2"/>
      <c r="AT824" s="2"/>
      <c r="AU824" s="2"/>
      <c r="AV824" s="2"/>
      <c r="AW824" s="2"/>
      <c r="AX824" s="2"/>
      <c r="AY824" s="2"/>
      <c r="AZ824" s="2"/>
      <c r="BA824" s="2"/>
      <c r="BB824" s="2"/>
      <c r="BC824" s="2"/>
      <c r="BD824" s="2"/>
      <c r="BE824" s="2"/>
      <c r="BF824" s="2"/>
      <c r="BG824" s="2"/>
      <c r="BH824" s="2"/>
    </row>
    <row r="825" spans="1:60" x14ac:dyDescent="0.3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2"/>
      <c r="AT825" s="2"/>
      <c r="AU825" s="2"/>
      <c r="AV825" s="2"/>
      <c r="AW825" s="2"/>
      <c r="AX825" s="2"/>
      <c r="AY825" s="2"/>
      <c r="AZ825" s="2"/>
      <c r="BA825" s="2"/>
      <c r="BB825" s="2"/>
      <c r="BC825" s="2"/>
      <c r="BD825" s="2"/>
      <c r="BE825" s="2"/>
      <c r="BF825" s="2"/>
      <c r="BG825" s="2"/>
      <c r="BH825" s="2"/>
    </row>
    <row r="826" spans="1:60" x14ac:dyDescent="0.3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2"/>
      <c r="AT826" s="2"/>
      <c r="AU826" s="2"/>
      <c r="AV826" s="2"/>
      <c r="AW826" s="2"/>
      <c r="AX826" s="2"/>
      <c r="AY826" s="2"/>
      <c r="AZ826" s="2"/>
      <c r="BA826" s="2"/>
      <c r="BB826" s="2"/>
      <c r="BC826" s="2"/>
      <c r="BD826" s="2"/>
      <c r="BE826" s="2"/>
      <c r="BF826" s="2"/>
      <c r="BG826" s="2"/>
      <c r="BH826" s="2"/>
    </row>
    <row r="827" spans="1:60" x14ac:dyDescent="0.3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2"/>
      <c r="AT827" s="2"/>
      <c r="AU827" s="2"/>
      <c r="AV827" s="2"/>
      <c r="AW827" s="2"/>
      <c r="AX827" s="2"/>
      <c r="AY827" s="2"/>
      <c r="AZ827" s="2"/>
      <c r="BA827" s="2"/>
      <c r="BB827" s="2"/>
      <c r="BC827" s="2"/>
      <c r="BD827" s="2"/>
      <c r="BE827" s="2"/>
      <c r="BF827" s="2"/>
      <c r="BG827" s="2"/>
      <c r="BH827" s="2"/>
    </row>
    <row r="828" spans="1:60" x14ac:dyDescent="0.3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2"/>
      <c r="AL828" s="2"/>
      <c r="AM828" s="2"/>
      <c r="AN828" s="2"/>
      <c r="AO828" s="2"/>
      <c r="AP828" s="2"/>
      <c r="AQ828" s="2"/>
      <c r="AR828" s="2"/>
      <c r="AS828" s="2"/>
      <c r="AT828" s="2"/>
      <c r="AU828" s="2"/>
      <c r="AV828" s="2"/>
      <c r="AW828" s="2"/>
      <c r="AX828" s="2"/>
      <c r="AY828" s="2"/>
      <c r="AZ828" s="2"/>
      <c r="BA828" s="2"/>
      <c r="BB828" s="2"/>
      <c r="BC828" s="2"/>
      <c r="BD828" s="2"/>
      <c r="BE828" s="2"/>
      <c r="BF828" s="2"/>
      <c r="BG828" s="2"/>
      <c r="BH828" s="2"/>
    </row>
    <row r="829" spans="1:60" x14ac:dyDescent="0.3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2"/>
      <c r="AL829" s="2"/>
      <c r="AM829" s="2"/>
      <c r="AN829" s="2"/>
      <c r="AO829" s="2"/>
      <c r="AP829" s="2"/>
      <c r="AQ829" s="2"/>
      <c r="AR829" s="2"/>
      <c r="AS829" s="2"/>
      <c r="AT829" s="2"/>
      <c r="AU829" s="2"/>
      <c r="AV829" s="2"/>
      <c r="AW829" s="2"/>
      <c r="AX829" s="2"/>
      <c r="AY829" s="2"/>
      <c r="AZ829" s="2"/>
      <c r="BA829" s="2"/>
      <c r="BB829" s="2"/>
      <c r="BC829" s="2"/>
      <c r="BD829" s="2"/>
      <c r="BE829" s="2"/>
      <c r="BF829" s="2"/>
      <c r="BG829" s="2"/>
      <c r="BH829" s="2"/>
    </row>
    <row r="830" spans="1:60" x14ac:dyDescent="0.3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2"/>
      <c r="AT830" s="2"/>
      <c r="AU830" s="2"/>
      <c r="AV830" s="2"/>
      <c r="AW830" s="2"/>
      <c r="AX830" s="2"/>
      <c r="AY830" s="2"/>
      <c r="AZ830" s="2"/>
      <c r="BA830" s="2"/>
      <c r="BB830" s="2"/>
      <c r="BC830" s="2"/>
      <c r="BD830" s="2"/>
      <c r="BE830" s="2"/>
      <c r="BF830" s="2"/>
      <c r="BG830" s="2"/>
      <c r="BH830" s="2"/>
    </row>
    <row r="831" spans="1:60" x14ac:dyDescent="0.3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2"/>
      <c r="AT831" s="2"/>
      <c r="AU831" s="2"/>
      <c r="AV831" s="2"/>
      <c r="AW831" s="2"/>
      <c r="AX831" s="2"/>
      <c r="AY831" s="2"/>
      <c r="AZ831" s="2"/>
      <c r="BA831" s="2"/>
      <c r="BB831" s="2"/>
      <c r="BC831" s="2"/>
      <c r="BD831" s="2"/>
      <c r="BE831" s="2"/>
      <c r="BF831" s="2"/>
      <c r="BG831" s="2"/>
      <c r="BH831" s="2"/>
    </row>
    <row r="832" spans="1:60" x14ac:dyDescent="0.3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2"/>
      <c r="AT832" s="2"/>
      <c r="AU832" s="2"/>
      <c r="AV832" s="2"/>
      <c r="AW832" s="2"/>
      <c r="AX832" s="2"/>
      <c r="AY832" s="2"/>
      <c r="AZ832" s="2"/>
      <c r="BA832" s="2"/>
      <c r="BB832" s="2"/>
      <c r="BC832" s="2"/>
      <c r="BD832" s="2"/>
      <c r="BE832" s="2"/>
      <c r="BF832" s="2"/>
      <c r="BG832" s="2"/>
      <c r="BH832" s="2"/>
    </row>
    <row r="833" spans="1:60" x14ac:dyDescent="0.3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2"/>
      <c r="AT833" s="2"/>
      <c r="AU833" s="2"/>
      <c r="AV833" s="2"/>
      <c r="AW833" s="2"/>
      <c r="AX833" s="2"/>
      <c r="AY833" s="2"/>
      <c r="AZ833" s="2"/>
      <c r="BA833" s="2"/>
      <c r="BB833" s="2"/>
      <c r="BC833" s="2"/>
      <c r="BD833" s="2"/>
      <c r="BE833" s="2"/>
      <c r="BF833" s="2"/>
      <c r="BG833" s="2"/>
      <c r="BH833" s="2"/>
    </row>
    <row r="834" spans="1:60" x14ac:dyDescent="0.3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  <c r="AS834" s="2"/>
      <c r="AT834" s="2"/>
      <c r="AU834" s="2"/>
      <c r="AV834" s="2"/>
      <c r="AW834" s="2"/>
      <c r="AX834" s="2"/>
      <c r="AY834" s="2"/>
      <c r="AZ834" s="2"/>
      <c r="BA834" s="2"/>
      <c r="BB834" s="2"/>
      <c r="BC834" s="2"/>
      <c r="BD834" s="2"/>
      <c r="BE834" s="2"/>
      <c r="BF834" s="2"/>
      <c r="BG834" s="2"/>
      <c r="BH834" s="2"/>
    </row>
    <row r="835" spans="1:60" x14ac:dyDescent="0.3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2"/>
      <c r="AT835" s="2"/>
      <c r="AU835" s="2"/>
      <c r="AV835" s="2"/>
      <c r="AW835" s="2"/>
      <c r="AX835" s="2"/>
      <c r="AY835" s="2"/>
      <c r="AZ835" s="2"/>
      <c r="BA835" s="2"/>
      <c r="BB835" s="2"/>
      <c r="BC835" s="2"/>
      <c r="BD835" s="2"/>
      <c r="BE835" s="2"/>
      <c r="BF835" s="2"/>
      <c r="BG835" s="2"/>
      <c r="BH835" s="2"/>
    </row>
    <row r="836" spans="1:60" x14ac:dyDescent="0.3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2"/>
      <c r="AT836" s="2"/>
      <c r="AU836" s="2"/>
      <c r="AV836" s="2"/>
      <c r="AW836" s="2"/>
      <c r="AX836" s="2"/>
      <c r="AY836" s="2"/>
      <c r="AZ836" s="2"/>
      <c r="BA836" s="2"/>
      <c r="BB836" s="2"/>
      <c r="BC836" s="2"/>
      <c r="BD836" s="2"/>
      <c r="BE836" s="2"/>
      <c r="BF836" s="2"/>
      <c r="BG836" s="2"/>
      <c r="BH836" s="2"/>
    </row>
    <row r="837" spans="1:60" x14ac:dyDescent="0.3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  <c r="AS837" s="2"/>
      <c r="AT837" s="2"/>
      <c r="AU837" s="2"/>
      <c r="AV837" s="2"/>
      <c r="AW837" s="2"/>
      <c r="AX837" s="2"/>
      <c r="AY837" s="2"/>
      <c r="AZ837" s="2"/>
      <c r="BA837" s="2"/>
      <c r="BB837" s="2"/>
      <c r="BC837" s="2"/>
      <c r="BD837" s="2"/>
      <c r="BE837" s="2"/>
      <c r="BF837" s="2"/>
      <c r="BG837" s="2"/>
      <c r="BH837" s="2"/>
    </row>
    <row r="838" spans="1:60" x14ac:dyDescent="0.3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  <c r="AS838" s="2"/>
      <c r="AT838" s="2"/>
      <c r="AU838" s="2"/>
      <c r="AV838" s="2"/>
      <c r="AW838" s="2"/>
      <c r="AX838" s="2"/>
      <c r="AY838" s="2"/>
      <c r="AZ838" s="2"/>
      <c r="BA838" s="2"/>
      <c r="BB838" s="2"/>
      <c r="BC838" s="2"/>
      <c r="BD838" s="2"/>
      <c r="BE838" s="2"/>
      <c r="BF838" s="2"/>
      <c r="BG838" s="2"/>
      <c r="BH838" s="2"/>
    </row>
    <row r="839" spans="1:60" x14ac:dyDescent="0.3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2"/>
      <c r="AS839" s="2"/>
      <c r="AT839" s="2"/>
      <c r="AU839" s="2"/>
      <c r="AV839" s="2"/>
      <c r="AW839" s="2"/>
      <c r="AX839" s="2"/>
      <c r="AY839" s="2"/>
      <c r="AZ839" s="2"/>
      <c r="BA839" s="2"/>
      <c r="BB839" s="2"/>
      <c r="BC839" s="2"/>
      <c r="BD839" s="2"/>
      <c r="BE839" s="2"/>
      <c r="BF839" s="2"/>
      <c r="BG839" s="2"/>
      <c r="BH839" s="2"/>
    </row>
    <row r="840" spans="1:60" x14ac:dyDescent="0.3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  <c r="AR840" s="2"/>
      <c r="AS840" s="2"/>
      <c r="AT840" s="2"/>
      <c r="AU840" s="2"/>
      <c r="AV840" s="2"/>
      <c r="AW840" s="2"/>
      <c r="AX840" s="2"/>
      <c r="AY840" s="2"/>
      <c r="AZ840" s="2"/>
      <c r="BA840" s="2"/>
      <c r="BB840" s="2"/>
      <c r="BC840" s="2"/>
      <c r="BD840" s="2"/>
      <c r="BE840" s="2"/>
      <c r="BF840" s="2"/>
      <c r="BG840" s="2"/>
      <c r="BH840" s="2"/>
    </row>
    <row r="841" spans="1:60" x14ac:dyDescent="0.3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  <c r="AR841" s="2"/>
      <c r="AS841" s="2"/>
      <c r="AT841" s="2"/>
      <c r="AU841" s="2"/>
      <c r="AV841" s="2"/>
      <c r="AW841" s="2"/>
      <c r="AX841" s="2"/>
      <c r="AY841" s="2"/>
      <c r="AZ841" s="2"/>
      <c r="BA841" s="2"/>
      <c r="BB841" s="2"/>
      <c r="BC841" s="2"/>
      <c r="BD841" s="2"/>
      <c r="BE841" s="2"/>
      <c r="BF841" s="2"/>
      <c r="BG841" s="2"/>
      <c r="BH841" s="2"/>
    </row>
    <row r="842" spans="1:60" x14ac:dyDescent="0.3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/>
      <c r="AQ842" s="2"/>
      <c r="AR842" s="2"/>
      <c r="AS842" s="2"/>
      <c r="AT842" s="2"/>
      <c r="AU842" s="2"/>
      <c r="AV842" s="2"/>
      <c r="AW842" s="2"/>
      <c r="AX842" s="2"/>
      <c r="AY842" s="2"/>
      <c r="AZ842" s="2"/>
      <c r="BA842" s="2"/>
      <c r="BB842" s="2"/>
      <c r="BC842" s="2"/>
      <c r="BD842" s="2"/>
      <c r="BE842" s="2"/>
      <c r="BF842" s="2"/>
      <c r="BG842" s="2"/>
      <c r="BH842" s="2"/>
    </row>
    <row r="843" spans="1:60" x14ac:dyDescent="0.3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2"/>
      <c r="AT843" s="2"/>
      <c r="AU843" s="2"/>
      <c r="AV843" s="2"/>
      <c r="AW843" s="2"/>
      <c r="AX843" s="2"/>
      <c r="AY843" s="2"/>
      <c r="AZ843" s="2"/>
      <c r="BA843" s="2"/>
      <c r="BB843" s="2"/>
      <c r="BC843" s="2"/>
      <c r="BD843" s="2"/>
      <c r="BE843" s="2"/>
      <c r="BF843" s="2"/>
      <c r="BG843" s="2"/>
      <c r="BH843" s="2"/>
    </row>
    <row r="844" spans="1:60" x14ac:dyDescent="0.3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2"/>
      <c r="AT844" s="2"/>
      <c r="AU844" s="2"/>
      <c r="AV844" s="2"/>
      <c r="AW844" s="2"/>
      <c r="AX844" s="2"/>
      <c r="AY844" s="2"/>
      <c r="AZ844" s="2"/>
      <c r="BA844" s="2"/>
      <c r="BB844" s="2"/>
      <c r="BC844" s="2"/>
      <c r="BD844" s="2"/>
      <c r="BE844" s="2"/>
      <c r="BF844" s="2"/>
      <c r="BG844" s="2"/>
      <c r="BH844" s="2"/>
    </row>
    <row r="845" spans="1:60" x14ac:dyDescent="0.3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2"/>
      <c r="AT845" s="2"/>
      <c r="AU845" s="2"/>
      <c r="AV845" s="2"/>
      <c r="AW845" s="2"/>
      <c r="AX845" s="2"/>
      <c r="AY845" s="2"/>
      <c r="AZ845" s="2"/>
      <c r="BA845" s="2"/>
      <c r="BB845" s="2"/>
      <c r="BC845" s="2"/>
      <c r="BD845" s="2"/>
      <c r="BE845" s="2"/>
      <c r="BF845" s="2"/>
      <c r="BG845" s="2"/>
      <c r="BH845" s="2"/>
    </row>
    <row r="846" spans="1:60" x14ac:dyDescent="0.3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  <c r="AK846" s="2"/>
      <c r="AL846" s="2"/>
      <c r="AM846" s="2"/>
      <c r="AN846" s="2"/>
      <c r="AO846" s="2"/>
      <c r="AP846" s="2"/>
      <c r="AQ846" s="2"/>
      <c r="AR846" s="2"/>
      <c r="AS846" s="2"/>
      <c r="AT846" s="2"/>
      <c r="AU846" s="2"/>
      <c r="AV846" s="2"/>
      <c r="AW846" s="2"/>
      <c r="AX846" s="2"/>
      <c r="AY846" s="2"/>
      <c r="AZ846" s="2"/>
      <c r="BA846" s="2"/>
      <c r="BB846" s="2"/>
      <c r="BC846" s="2"/>
      <c r="BD846" s="2"/>
      <c r="BE846" s="2"/>
      <c r="BF846" s="2"/>
      <c r="BG846" s="2"/>
      <c r="BH846" s="2"/>
    </row>
    <row r="847" spans="1:60" x14ac:dyDescent="0.3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  <c r="AK847" s="2"/>
      <c r="AL847" s="2"/>
      <c r="AM847" s="2"/>
      <c r="AN847" s="2"/>
      <c r="AO847" s="2"/>
      <c r="AP847" s="2"/>
      <c r="AQ847" s="2"/>
      <c r="AR847" s="2"/>
      <c r="AS847" s="2"/>
      <c r="AT847" s="2"/>
      <c r="AU847" s="2"/>
      <c r="AV847" s="2"/>
      <c r="AW847" s="2"/>
      <c r="AX847" s="2"/>
      <c r="AY847" s="2"/>
      <c r="AZ847" s="2"/>
      <c r="BA847" s="2"/>
      <c r="BB847" s="2"/>
      <c r="BC847" s="2"/>
      <c r="BD847" s="2"/>
      <c r="BE847" s="2"/>
      <c r="BF847" s="2"/>
      <c r="BG847" s="2"/>
      <c r="BH847" s="2"/>
    </row>
    <row r="848" spans="1:60" x14ac:dyDescent="0.3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2"/>
      <c r="AT848" s="2"/>
      <c r="AU848" s="2"/>
      <c r="AV848" s="2"/>
      <c r="AW848" s="2"/>
      <c r="AX848" s="2"/>
      <c r="AY848" s="2"/>
      <c r="AZ848" s="2"/>
      <c r="BA848" s="2"/>
      <c r="BB848" s="2"/>
      <c r="BC848" s="2"/>
      <c r="BD848" s="2"/>
      <c r="BE848" s="2"/>
      <c r="BF848" s="2"/>
      <c r="BG848" s="2"/>
      <c r="BH848" s="2"/>
    </row>
    <row r="849" spans="1:60" x14ac:dyDescent="0.3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2"/>
      <c r="AT849" s="2"/>
      <c r="AU849" s="2"/>
      <c r="AV849" s="2"/>
      <c r="AW849" s="2"/>
      <c r="AX849" s="2"/>
      <c r="AY849" s="2"/>
      <c r="AZ849" s="2"/>
      <c r="BA849" s="2"/>
      <c r="BB849" s="2"/>
      <c r="BC849" s="2"/>
      <c r="BD849" s="2"/>
      <c r="BE849" s="2"/>
      <c r="BF849" s="2"/>
      <c r="BG849" s="2"/>
      <c r="BH849" s="2"/>
    </row>
    <row r="850" spans="1:60" x14ac:dyDescent="0.3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2"/>
      <c r="AT850" s="2"/>
      <c r="AU850" s="2"/>
      <c r="AV850" s="2"/>
      <c r="AW850" s="2"/>
      <c r="AX850" s="2"/>
      <c r="AY850" s="2"/>
      <c r="AZ850" s="2"/>
      <c r="BA850" s="2"/>
      <c r="BB850" s="2"/>
      <c r="BC850" s="2"/>
      <c r="BD850" s="2"/>
      <c r="BE850" s="2"/>
      <c r="BF850" s="2"/>
      <c r="BG850" s="2"/>
      <c r="BH850" s="2"/>
    </row>
    <row r="851" spans="1:60" x14ac:dyDescent="0.3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2"/>
      <c r="AT851" s="2"/>
      <c r="AU851" s="2"/>
      <c r="AV851" s="2"/>
      <c r="AW851" s="2"/>
      <c r="AX851" s="2"/>
      <c r="AY851" s="2"/>
      <c r="AZ851" s="2"/>
      <c r="BA851" s="2"/>
      <c r="BB851" s="2"/>
      <c r="BC851" s="2"/>
      <c r="BD851" s="2"/>
      <c r="BE851" s="2"/>
      <c r="BF851" s="2"/>
      <c r="BG851" s="2"/>
      <c r="BH851" s="2"/>
    </row>
    <row r="852" spans="1:60" x14ac:dyDescent="0.3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  <c r="AS852" s="2"/>
      <c r="AT852" s="2"/>
      <c r="AU852" s="2"/>
      <c r="AV852" s="2"/>
      <c r="AW852" s="2"/>
      <c r="AX852" s="2"/>
      <c r="AY852" s="2"/>
      <c r="AZ852" s="2"/>
      <c r="BA852" s="2"/>
      <c r="BB852" s="2"/>
      <c r="BC852" s="2"/>
      <c r="BD852" s="2"/>
      <c r="BE852" s="2"/>
      <c r="BF852" s="2"/>
      <c r="BG852" s="2"/>
      <c r="BH852" s="2"/>
    </row>
    <row r="853" spans="1:60" x14ac:dyDescent="0.3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  <c r="AS853" s="2"/>
      <c r="AT853" s="2"/>
      <c r="AU853" s="2"/>
      <c r="AV853" s="2"/>
      <c r="AW853" s="2"/>
      <c r="AX853" s="2"/>
      <c r="AY853" s="2"/>
      <c r="AZ853" s="2"/>
      <c r="BA853" s="2"/>
      <c r="BB853" s="2"/>
      <c r="BC853" s="2"/>
      <c r="BD853" s="2"/>
      <c r="BE853" s="2"/>
      <c r="BF853" s="2"/>
      <c r="BG853" s="2"/>
      <c r="BH853" s="2"/>
    </row>
    <row r="854" spans="1:60" x14ac:dyDescent="0.3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  <c r="AS854" s="2"/>
      <c r="AT854" s="2"/>
      <c r="AU854" s="2"/>
      <c r="AV854" s="2"/>
      <c r="AW854" s="2"/>
      <c r="AX854" s="2"/>
      <c r="AY854" s="2"/>
      <c r="AZ854" s="2"/>
      <c r="BA854" s="2"/>
      <c r="BB854" s="2"/>
      <c r="BC854" s="2"/>
      <c r="BD854" s="2"/>
      <c r="BE854" s="2"/>
      <c r="BF854" s="2"/>
      <c r="BG854" s="2"/>
      <c r="BH854" s="2"/>
    </row>
    <row r="855" spans="1:60" x14ac:dyDescent="0.3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  <c r="AS855" s="2"/>
      <c r="AT855" s="2"/>
      <c r="AU855" s="2"/>
      <c r="AV855" s="2"/>
      <c r="AW855" s="2"/>
      <c r="AX855" s="2"/>
      <c r="AY855" s="2"/>
      <c r="AZ855" s="2"/>
      <c r="BA855" s="2"/>
      <c r="BB855" s="2"/>
      <c r="BC855" s="2"/>
      <c r="BD855" s="2"/>
      <c r="BE855" s="2"/>
      <c r="BF855" s="2"/>
      <c r="BG855" s="2"/>
      <c r="BH855" s="2"/>
    </row>
    <row r="856" spans="1:60" x14ac:dyDescent="0.3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  <c r="AS856" s="2"/>
      <c r="AT856" s="2"/>
      <c r="AU856" s="2"/>
      <c r="AV856" s="2"/>
      <c r="AW856" s="2"/>
      <c r="AX856" s="2"/>
      <c r="AY856" s="2"/>
      <c r="AZ856" s="2"/>
      <c r="BA856" s="2"/>
      <c r="BB856" s="2"/>
      <c r="BC856" s="2"/>
      <c r="BD856" s="2"/>
      <c r="BE856" s="2"/>
      <c r="BF856" s="2"/>
      <c r="BG856" s="2"/>
      <c r="BH856" s="2"/>
    </row>
    <row r="857" spans="1:60" x14ac:dyDescent="0.3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  <c r="AS857" s="2"/>
      <c r="AT857" s="2"/>
      <c r="AU857" s="2"/>
      <c r="AV857" s="2"/>
      <c r="AW857" s="2"/>
      <c r="AX857" s="2"/>
      <c r="AY857" s="2"/>
      <c r="AZ857" s="2"/>
      <c r="BA857" s="2"/>
      <c r="BB857" s="2"/>
      <c r="BC857" s="2"/>
      <c r="BD857" s="2"/>
      <c r="BE857" s="2"/>
      <c r="BF857" s="2"/>
      <c r="BG857" s="2"/>
      <c r="BH857" s="2"/>
    </row>
    <row r="858" spans="1:60" x14ac:dyDescent="0.3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  <c r="AS858" s="2"/>
      <c r="AT858" s="2"/>
      <c r="AU858" s="2"/>
      <c r="AV858" s="2"/>
      <c r="AW858" s="2"/>
      <c r="AX858" s="2"/>
      <c r="AY858" s="2"/>
      <c r="AZ858" s="2"/>
      <c r="BA858" s="2"/>
      <c r="BB858" s="2"/>
      <c r="BC858" s="2"/>
      <c r="BD858" s="2"/>
      <c r="BE858" s="2"/>
      <c r="BF858" s="2"/>
      <c r="BG858" s="2"/>
      <c r="BH858" s="2"/>
    </row>
    <row r="859" spans="1:60" x14ac:dyDescent="0.3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2"/>
      <c r="AS859" s="2"/>
      <c r="AT859" s="2"/>
      <c r="AU859" s="2"/>
      <c r="AV859" s="2"/>
      <c r="AW859" s="2"/>
      <c r="AX859" s="2"/>
      <c r="AY859" s="2"/>
      <c r="AZ859" s="2"/>
      <c r="BA859" s="2"/>
      <c r="BB859" s="2"/>
      <c r="BC859" s="2"/>
      <c r="BD859" s="2"/>
      <c r="BE859" s="2"/>
      <c r="BF859" s="2"/>
      <c r="BG859" s="2"/>
      <c r="BH859" s="2"/>
    </row>
    <row r="860" spans="1:60" x14ac:dyDescent="0.3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 s="2"/>
      <c r="AQ860" s="2"/>
      <c r="AR860" s="2"/>
      <c r="AS860" s="2"/>
      <c r="AT860" s="2"/>
      <c r="AU860" s="2"/>
      <c r="AV860" s="2"/>
      <c r="AW860" s="2"/>
      <c r="AX860" s="2"/>
      <c r="AY860" s="2"/>
      <c r="AZ860" s="2"/>
      <c r="BA860" s="2"/>
      <c r="BB860" s="2"/>
      <c r="BC860" s="2"/>
      <c r="BD860" s="2"/>
      <c r="BE860" s="2"/>
      <c r="BF860" s="2"/>
      <c r="BG860" s="2"/>
      <c r="BH860" s="2"/>
    </row>
    <row r="861" spans="1:60" x14ac:dyDescent="0.3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2"/>
      <c r="AT861" s="2"/>
      <c r="AU861" s="2"/>
      <c r="AV861" s="2"/>
      <c r="AW861" s="2"/>
      <c r="AX861" s="2"/>
      <c r="AY861" s="2"/>
      <c r="AZ861" s="2"/>
      <c r="BA861" s="2"/>
      <c r="BB861" s="2"/>
      <c r="BC861" s="2"/>
      <c r="BD861" s="2"/>
      <c r="BE861" s="2"/>
      <c r="BF861" s="2"/>
      <c r="BG861" s="2"/>
      <c r="BH861" s="2"/>
    </row>
    <row r="862" spans="1:60" x14ac:dyDescent="0.3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2"/>
      <c r="AT862" s="2"/>
      <c r="AU862" s="2"/>
      <c r="AV862" s="2"/>
      <c r="AW862" s="2"/>
      <c r="AX862" s="2"/>
      <c r="AY862" s="2"/>
      <c r="AZ862" s="2"/>
      <c r="BA862" s="2"/>
      <c r="BB862" s="2"/>
      <c r="BC862" s="2"/>
      <c r="BD862" s="2"/>
      <c r="BE862" s="2"/>
      <c r="BF862" s="2"/>
      <c r="BG862" s="2"/>
      <c r="BH862" s="2"/>
    </row>
    <row r="863" spans="1:60" x14ac:dyDescent="0.3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2"/>
      <c r="AT863" s="2"/>
      <c r="AU863" s="2"/>
      <c r="AV863" s="2"/>
      <c r="AW863" s="2"/>
      <c r="AX863" s="2"/>
      <c r="AY863" s="2"/>
      <c r="AZ863" s="2"/>
      <c r="BA863" s="2"/>
      <c r="BB863" s="2"/>
      <c r="BC863" s="2"/>
      <c r="BD863" s="2"/>
      <c r="BE863" s="2"/>
      <c r="BF863" s="2"/>
      <c r="BG863" s="2"/>
      <c r="BH863" s="2"/>
    </row>
    <row r="864" spans="1:60" x14ac:dyDescent="0.3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  <c r="AO864" s="2"/>
      <c r="AP864" s="2"/>
      <c r="AQ864" s="2"/>
      <c r="AR864" s="2"/>
      <c r="AS864" s="2"/>
      <c r="AT864" s="2"/>
      <c r="AU864" s="2"/>
      <c r="AV864" s="2"/>
      <c r="AW864" s="2"/>
      <c r="AX864" s="2"/>
      <c r="AY864" s="2"/>
      <c r="AZ864" s="2"/>
      <c r="BA864" s="2"/>
      <c r="BB864" s="2"/>
      <c r="BC864" s="2"/>
      <c r="BD864" s="2"/>
      <c r="BE864" s="2"/>
      <c r="BF864" s="2"/>
      <c r="BG864" s="2"/>
      <c r="BH864" s="2"/>
    </row>
    <row r="865" spans="1:60" x14ac:dyDescent="0.3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  <c r="AK865" s="2"/>
      <c r="AL865" s="2"/>
      <c r="AM865" s="2"/>
      <c r="AN865" s="2"/>
      <c r="AO865" s="2"/>
      <c r="AP865" s="2"/>
      <c r="AQ865" s="2"/>
      <c r="AR865" s="2"/>
      <c r="AS865" s="2"/>
      <c r="AT865" s="2"/>
      <c r="AU865" s="2"/>
      <c r="AV865" s="2"/>
      <c r="AW865" s="2"/>
      <c r="AX865" s="2"/>
      <c r="AY865" s="2"/>
      <c r="AZ865" s="2"/>
      <c r="BA865" s="2"/>
      <c r="BB865" s="2"/>
      <c r="BC865" s="2"/>
      <c r="BD865" s="2"/>
      <c r="BE865" s="2"/>
      <c r="BF865" s="2"/>
      <c r="BG865" s="2"/>
      <c r="BH865" s="2"/>
    </row>
    <row r="866" spans="1:60" x14ac:dyDescent="0.3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2"/>
      <c r="AT866" s="2"/>
      <c r="AU866" s="2"/>
      <c r="AV866" s="2"/>
      <c r="AW866" s="2"/>
      <c r="AX866" s="2"/>
      <c r="AY866" s="2"/>
      <c r="AZ866" s="2"/>
      <c r="BA866" s="2"/>
      <c r="BB866" s="2"/>
      <c r="BC866" s="2"/>
      <c r="BD866" s="2"/>
      <c r="BE866" s="2"/>
      <c r="BF866" s="2"/>
      <c r="BG866" s="2"/>
      <c r="BH866" s="2"/>
    </row>
    <row r="867" spans="1:60" x14ac:dyDescent="0.3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2"/>
      <c r="AT867" s="2"/>
      <c r="AU867" s="2"/>
      <c r="AV867" s="2"/>
      <c r="AW867" s="2"/>
      <c r="AX867" s="2"/>
      <c r="AY867" s="2"/>
      <c r="AZ867" s="2"/>
      <c r="BA867" s="2"/>
      <c r="BB867" s="2"/>
      <c r="BC867" s="2"/>
      <c r="BD867" s="2"/>
      <c r="BE867" s="2"/>
      <c r="BF867" s="2"/>
      <c r="BG867" s="2"/>
      <c r="BH867" s="2"/>
    </row>
    <row r="868" spans="1:60" x14ac:dyDescent="0.3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2"/>
      <c r="AT868" s="2"/>
      <c r="AU868" s="2"/>
      <c r="AV868" s="2"/>
      <c r="AW868" s="2"/>
      <c r="AX868" s="2"/>
      <c r="AY868" s="2"/>
      <c r="AZ868" s="2"/>
      <c r="BA868" s="2"/>
      <c r="BB868" s="2"/>
      <c r="BC868" s="2"/>
      <c r="BD868" s="2"/>
      <c r="BE868" s="2"/>
      <c r="BF868" s="2"/>
      <c r="BG868" s="2"/>
      <c r="BH868" s="2"/>
    </row>
    <row r="869" spans="1:60" x14ac:dyDescent="0.3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2"/>
      <c r="AT869" s="2"/>
      <c r="AU869" s="2"/>
      <c r="AV869" s="2"/>
      <c r="AW869" s="2"/>
      <c r="AX869" s="2"/>
      <c r="AY869" s="2"/>
      <c r="AZ869" s="2"/>
      <c r="BA869" s="2"/>
      <c r="BB869" s="2"/>
      <c r="BC869" s="2"/>
      <c r="BD869" s="2"/>
      <c r="BE869" s="2"/>
      <c r="BF869" s="2"/>
      <c r="BG869" s="2"/>
      <c r="BH869" s="2"/>
    </row>
    <row r="870" spans="1:60" x14ac:dyDescent="0.3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  <c r="AS870" s="2"/>
      <c r="AT870" s="2"/>
      <c r="AU870" s="2"/>
      <c r="AV870" s="2"/>
      <c r="AW870" s="2"/>
      <c r="AX870" s="2"/>
      <c r="AY870" s="2"/>
      <c r="AZ870" s="2"/>
      <c r="BA870" s="2"/>
      <c r="BB870" s="2"/>
      <c r="BC870" s="2"/>
      <c r="BD870" s="2"/>
      <c r="BE870" s="2"/>
      <c r="BF870" s="2"/>
      <c r="BG870" s="2"/>
      <c r="BH870" s="2"/>
    </row>
    <row r="871" spans="1:60" x14ac:dyDescent="0.3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  <c r="AS871" s="2"/>
      <c r="AT871" s="2"/>
      <c r="AU871" s="2"/>
      <c r="AV871" s="2"/>
      <c r="AW871" s="2"/>
      <c r="AX871" s="2"/>
      <c r="AY871" s="2"/>
      <c r="AZ871" s="2"/>
      <c r="BA871" s="2"/>
      <c r="BB871" s="2"/>
      <c r="BC871" s="2"/>
      <c r="BD871" s="2"/>
      <c r="BE871" s="2"/>
      <c r="BF871" s="2"/>
      <c r="BG871" s="2"/>
      <c r="BH871" s="2"/>
    </row>
    <row r="872" spans="1:60" x14ac:dyDescent="0.3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  <c r="AS872" s="2"/>
      <c r="AT872" s="2"/>
      <c r="AU872" s="2"/>
      <c r="AV872" s="2"/>
      <c r="AW872" s="2"/>
      <c r="AX872" s="2"/>
      <c r="AY872" s="2"/>
      <c r="AZ872" s="2"/>
      <c r="BA872" s="2"/>
      <c r="BB872" s="2"/>
      <c r="BC872" s="2"/>
      <c r="BD872" s="2"/>
      <c r="BE872" s="2"/>
      <c r="BF872" s="2"/>
      <c r="BG872" s="2"/>
      <c r="BH872" s="2"/>
    </row>
    <row r="873" spans="1:60" x14ac:dyDescent="0.3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2"/>
      <c r="AS873" s="2"/>
      <c r="AT873" s="2"/>
      <c r="AU873" s="2"/>
      <c r="AV873" s="2"/>
      <c r="AW873" s="2"/>
      <c r="AX873" s="2"/>
      <c r="AY873" s="2"/>
      <c r="AZ873" s="2"/>
      <c r="BA873" s="2"/>
      <c r="BB873" s="2"/>
      <c r="BC873" s="2"/>
      <c r="BD873" s="2"/>
      <c r="BE873" s="2"/>
      <c r="BF873" s="2"/>
      <c r="BG873" s="2"/>
      <c r="BH873" s="2"/>
    </row>
    <row r="874" spans="1:60" x14ac:dyDescent="0.3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  <c r="AS874" s="2"/>
      <c r="AT874" s="2"/>
      <c r="AU874" s="2"/>
      <c r="AV874" s="2"/>
      <c r="AW874" s="2"/>
      <c r="AX874" s="2"/>
      <c r="AY874" s="2"/>
      <c r="AZ874" s="2"/>
      <c r="BA874" s="2"/>
      <c r="BB874" s="2"/>
      <c r="BC874" s="2"/>
      <c r="BD874" s="2"/>
      <c r="BE874" s="2"/>
      <c r="BF874" s="2"/>
      <c r="BG874" s="2"/>
      <c r="BH874" s="2"/>
    </row>
    <row r="875" spans="1:60" x14ac:dyDescent="0.3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  <c r="AS875" s="2"/>
      <c r="AT875" s="2"/>
      <c r="AU875" s="2"/>
      <c r="AV875" s="2"/>
      <c r="AW875" s="2"/>
      <c r="AX875" s="2"/>
      <c r="AY875" s="2"/>
      <c r="AZ875" s="2"/>
      <c r="BA875" s="2"/>
      <c r="BB875" s="2"/>
      <c r="BC875" s="2"/>
      <c r="BD875" s="2"/>
      <c r="BE875" s="2"/>
      <c r="BF875" s="2"/>
      <c r="BG875" s="2"/>
      <c r="BH875" s="2"/>
    </row>
    <row r="876" spans="1:60" x14ac:dyDescent="0.3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  <c r="AS876" s="2"/>
      <c r="AT876" s="2"/>
      <c r="AU876" s="2"/>
      <c r="AV876" s="2"/>
      <c r="AW876" s="2"/>
      <c r="AX876" s="2"/>
      <c r="AY876" s="2"/>
      <c r="AZ876" s="2"/>
      <c r="BA876" s="2"/>
      <c r="BB876" s="2"/>
      <c r="BC876" s="2"/>
      <c r="BD876" s="2"/>
      <c r="BE876" s="2"/>
      <c r="BF876" s="2"/>
      <c r="BG876" s="2"/>
      <c r="BH876" s="2"/>
    </row>
    <row r="877" spans="1:60" x14ac:dyDescent="0.3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  <c r="AR877" s="2"/>
      <c r="AS877" s="2"/>
      <c r="AT877" s="2"/>
      <c r="AU877" s="2"/>
      <c r="AV877" s="2"/>
      <c r="AW877" s="2"/>
      <c r="AX877" s="2"/>
      <c r="AY877" s="2"/>
      <c r="AZ877" s="2"/>
      <c r="BA877" s="2"/>
      <c r="BB877" s="2"/>
      <c r="BC877" s="2"/>
      <c r="BD877" s="2"/>
      <c r="BE877" s="2"/>
      <c r="BF877" s="2"/>
      <c r="BG877" s="2"/>
      <c r="BH877" s="2"/>
    </row>
    <row r="878" spans="1:60" x14ac:dyDescent="0.3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  <c r="AQ878" s="2"/>
      <c r="AR878" s="2"/>
      <c r="AS878" s="2"/>
      <c r="AT878" s="2"/>
      <c r="AU878" s="2"/>
      <c r="AV878" s="2"/>
      <c r="AW878" s="2"/>
      <c r="AX878" s="2"/>
      <c r="AY878" s="2"/>
      <c r="AZ878" s="2"/>
      <c r="BA878" s="2"/>
      <c r="BB878" s="2"/>
      <c r="BC878" s="2"/>
      <c r="BD878" s="2"/>
      <c r="BE878" s="2"/>
      <c r="BF878" s="2"/>
      <c r="BG878" s="2"/>
      <c r="BH878" s="2"/>
    </row>
    <row r="879" spans="1:60" x14ac:dyDescent="0.3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2"/>
      <c r="AT879" s="2"/>
      <c r="AU879" s="2"/>
      <c r="AV879" s="2"/>
      <c r="AW879" s="2"/>
      <c r="AX879" s="2"/>
      <c r="AY879" s="2"/>
      <c r="AZ879" s="2"/>
      <c r="BA879" s="2"/>
      <c r="BB879" s="2"/>
      <c r="BC879" s="2"/>
      <c r="BD879" s="2"/>
      <c r="BE879" s="2"/>
      <c r="BF879" s="2"/>
      <c r="BG879" s="2"/>
      <c r="BH879" s="2"/>
    </row>
    <row r="880" spans="1:60" x14ac:dyDescent="0.3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2"/>
      <c r="AT880" s="2"/>
      <c r="AU880" s="2"/>
      <c r="AV880" s="2"/>
      <c r="AW880" s="2"/>
      <c r="AX880" s="2"/>
      <c r="AY880" s="2"/>
      <c r="AZ880" s="2"/>
      <c r="BA880" s="2"/>
      <c r="BB880" s="2"/>
      <c r="BC880" s="2"/>
      <c r="BD880" s="2"/>
      <c r="BE880" s="2"/>
      <c r="BF880" s="2"/>
      <c r="BG880" s="2"/>
      <c r="BH880" s="2"/>
    </row>
    <row r="881" spans="1:60" x14ac:dyDescent="0.3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2"/>
      <c r="AT881" s="2"/>
      <c r="AU881" s="2"/>
      <c r="AV881" s="2"/>
      <c r="AW881" s="2"/>
      <c r="AX881" s="2"/>
      <c r="AY881" s="2"/>
      <c r="AZ881" s="2"/>
      <c r="BA881" s="2"/>
      <c r="BB881" s="2"/>
      <c r="BC881" s="2"/>
      <c r="BD881" s="2"/>
      <c r="BE881" s="2"/>
      <c r="BF881" s="2"/>
      <c r="BG881" s="2"/>
      <c r="BH881" s="2"/>
    </row>
    <row r="882" spans="1:60" x14ac:dyDescent="0.3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  <c r="AO882" s="2"/>
      <c r="AP882" s="2"/>
      <c r="AQ882" s="2"/>
      <c r="AR882" s="2"/>
      <c r="AS882" s="2"/>
      <c r="AT882" s="2"/>
      <c r="AU882" s="2"/>
      <c r="AV882" s="2"/>
      <c r="AW882" s="2"/>
      <c r="AX882" s="2"/>
      <c r="AY882" s="2"/>
      <c r="AZ882" s="2"/>
      <c r="BA882" s="2"/>
      <c r="BB882" s="2"/>
      <c r="BC882" s="2"/>
      <c r="BD882" s="2"/>
      <c r="BE882" s="2"/>
      <c r="BF882" s="2"/>
      <c r="BG882" s="2"/>
      <c r="BH882" s="2"/>
    </row>
    <row r="883" spans="1:60" x14ac:dyDescent="0.3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L883" s="2"/>
      <c r="AM883" s="2"/>
      <c r="AN883" s="2"/>
      <c r="AO883" s="2"/>
      <c r="AP883" s="2"/>
      <c r="AQ883" s="2"/>
      <c r="AR883" s="2"/>
      <c r="AS883" s="2"/>
      <c r="AT883" s="2"/>
      <c r="AU883" s="2"/>
      <c r="AV883" s="2"/>
      <c r="AW883" s="2"/>
      <c r="AX883" s="2"/>
      <c r="AY883" s="2"/>
      <c r="AZ883" s="2"/>
      <c r="BA883" s="2"/>
      <c r="BB883" s="2"/>
      <c r="BC883" s="2"/>
      <c r="BD883" s="2"/>
      <c r="BE883" s="2"/>
      <c r="BF883" s="2"/>
      <c r="BG883" s="2"/>
      <c r="BH883" s="2"/>
    </row>
    <row r="884" spans="1:60" x14ac:dyDescent="0.3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2"/>
      <c r="AT884" s="2"/>
      <c r="AU884" s="2"/>
      <c r="AV884" s="2"/>
      <c r="AW884" s="2"/>
      <c r="AX884" s="2"/>
      <c r="AY884" s="2"/>
      <c r="AZ884" s="2"/>
      <c r="BA884" s="2"/>
      <c r="BB884" s="2"/>
      <c r="BC884" s="2"/>
      <c r="BD884" s="2"/>
      <c r="BE884" s="2"/>
      <c r="BF884" s="2"/>
      <c r="BG884" s="2"/>
      <c r="BH884" s="2"/>
    </row>
    <row r="885" spans="1:60" x14ac:dyDescent="0.3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2"/>
      <c r="AT885" s="2"/>
      <c r="AU885" s="2"/>
      <c r="AV885" s="2"/>
      <c r="AW885" s="2"/>
      <c r="AX885" s="2"/>
      <c r="AY885" s="2"/>
      <c r="AZ885" s="2"/>
      <c r="BA885" s="2"/>
      <c r="BB885" s="2"/>
      <c r="BC885" s="2"/>
      <c r="BD885" s="2"/>
      <c r="BE885" s="2"/>
      <c r="BF885" s="2"/>
      <c r="BG885" s="2"/>
      <c r="BH885" s="2"/>
    </row>
    <row r="886" spans="1:60" x14ac:dyDescent="0.3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2"/>
      <c r="AT886" s="2"/>
      <c r="AU886" s="2"/>
      <c r="AV886" s="2"/>
      <c r="AW886" s="2"/>
      <c r="AX886" s="2"/>
      <c r="AY886" s="2"/>
      <c r="AZ886" s="2"/>
      <c r="BA886" s="2"/>
      <c r="BB886" s="2"/>
      <c r="BC886" s="2"/>
      <c r="BD886" s="2"/>
      <c r="BE886" s="2"/>
      <c r="BF886" s="2"/>
      <c r="BG886" s="2"/>
      <c r="BH886" s="2"/>
    </row>
    <row r="887" spans="1:60" x14ac:dyDescent="0.3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2"/>
      <c r="AT887" s="2"/>
      <c r="AU887" s="2"/>
      <c r="AV887" s="2"/>
      <c r="AW887" s="2"/>
      <c r="AX887" s="2"/>
      <c r="AY887" s="2"/>
      <c r="AZ887" s="2"/>
      <c r="BA887" s="2"/>
      <c r="BB887" s="2"/>
      <c r="BC887" s="2"/>
      <c r="BD887" s="2"/>
      <c r="BE887" s="2"/>
      <c r="BF887" s="2"/>
      <c r="BG887" s="2"/>
      <c r="BH887" s="2"/>
    </row>
    <row r="888" spans="1:60" x14ac:dyDescent="0.3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  <c r="AS888" s="2"/>
      <c r="AT888" s="2"/>
      <c r="AU888" s="2"/>
      <c r="AV888" s="2"/>
      <c r="AW888" s="2"/>
      <c r="AX888" s="2"/>
      <c r="AY888" s="2"/>
      <c r="AZ888" s="2"/>
      <c r="BA888" s="2"/>
      <c r="BB888" s="2"/>
      <c r="BC888" s="2"/>
      <c r="BD888" s="2"/>
      <c r="BE888" s="2"/>
      <c r="BF888" s="2"/>
      <c r="BG888" s="2"/>
      <c r="BH888" s="2"/>
    </row>
    <row r="889" spans="1:60" x14ac:dyDescent="0.3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  <c r="AS889" s="2"/>
      <c r="AT889" s="2"/>
      <c r="AU889" s="2"/>
      <c r="AV889" s="2"/>
      <c r="AW889" s="2"/>
      <c r="AX889" s="2"/>
      <c r="AY889" s="2"/>
      <c r="AZ889" s="2"/>
      <c r="BA889" s="2"/>
      <c r="BB889" s="2"/>
      <c r="BC889" s="2"/>
      <c r="BD889" s="2"/>
      <c r="BE889" s="2"/>
      <c r="BF889" s="2"/>
      <c r="BG889" s="2"/>
      <c r="BH889" s="2"/>
    </row>
    <row r="890" spans="1:60" x14ac:dyDescent="0.3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2"/>
      <c r="AS890" s="2"/>
      <c r="AT890" s="2"/>
      <c r="AU890" s="2"/>
      <c r="AV890" s="2"/>
      <c r="AW890" s="2"/>
      <c r="AX890" s="2"/>
      <c r="AY890" s="2"/>
      <c r="AZ890" s="2"/>
      <c r="BA890" s="2"/>
      <c r="BB890" s="2"/>
      <c r="BC890" s="2"/>
      <c r="BD890" s="2"/>
      <c r="BE890" s="2"/>
      <c r="BF890" s="2"/>
      <c r="BG890" s="2"/>
      <c r="BH890" s="2"/>
    </row>
    <row r="891" spans="1:60" x14ac:dyDescent="0.3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  <c r="AR891" s="2"/>
      <c r="AS891" s="2"/>
      <c r="AT891" s="2"/>
      <c r="AU891" s="2"/>
      <c r="AV891" s="2"/>
      <c r="AW891" s="2"/>
      <c r="AX891" s="2"/>
      <c r="AY891" s="2"/>
      <c r="AZ891" s="2"/>
      <c r="BA891" s="2"/>
      <c r="BB891" s="2"/>
      <c r="BC891" s="2"/>
      <c r="BD891" s="2"/>
      <c r="BE891" s="2"/>
      <c r="BF891" s="2"/>
      <c r="BG891" s="2"/>
      <c r="BH891" s="2"/>
    </row>
    <row r="892" spans="1:60" x14ac:dyDescent="0.3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  <c r="AS892" s="2"/>
      <c r="AT892" s="2"/>
      <c r="AU892" s="2"/>
      <c r="AV892" s="2"/>
      <c r="AW892" s="2"/>
      <c r="AX892" s="2"/>
      <c r="AY892" s="2"/>
      <c r="AZ892" s="2"/>
      <c r="BA892" s="2"/>
      <c r="BB892" s="2"/>
      <c r="BC892" s="2"/>
      <c r="BD892" s="2"/>
      <c r="BE892" s="2"/>
      <c r="BF892" s="2"/>
      <c r="BG892" s="2"/>
      <c r="BH892" s="2"/>
    </row>
    <row r="893" spans="1:60" x14ac:dyDescent="0.3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2"/>
      <c r="AS893" s="2"/>
      <c r="AT893" s="2"/>
      <c r="AU893" s="2"/>
      <c r="AV893" s="2"/>
      <c r="AW893" s="2"/>
      <c r="AX893" s="2"/>
      <c r="AY893" s="2"/>
      <c r="AZ893" s="2"/>
      <c r="BA893" s="2"/>
      <c r="BB893" s="2"/>
      <c r="BC893" s="2"/>
      <c r="BD893" s="2"/>
      <c r="BE893" s="2"/>
      <c r="BF893" s="2"/>
      <c r="BG893" s="2"/>
      <c r="BH893" s="2"/>
    </row>
    <row r="894" spans="1:60" x14ac:dyDescent="0.3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  <c r="AS894" s="2"/>
      <c r="AT894" s="2"/>
      <c r="AU894" s="2"/>
      <c r="AV894" s="2"/>
      <c r="AW894" s="2"/>
      <c r="AX894" s="2"/>
      <c r="AY894" s="2"/>
      <c r="AZ894" s="2"/>
      <c r="BA894" s="2"/>
      <c r="BB894" s="2"/>
      <c r="BC894" s="2"/>
      <c r="BD894" s="2"/>
      <c r="BE894" s="2"/>
      <c r="BF894" s="2"/>
      <c r="BG894" s="2"/>
      <c r="BH894" s="2"/>
    </row>
    <row r="895" spans="1:60" x14ac:dyDescent="0.3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  <c r="AR895" s="2"/>
      <c r="AS895" s="2"/>
      <c r="AT895" s="2"/>
      <c r="AU895" s="2"/>
      <c r="AV895" s="2"/>
      <c r="AW895" s="2"/>
      <c r="AX895" s="2"/>
      <c r="AY895" s="2"/>
      <c r="AZ895" s="2"/>
      <c r="BA895" s="2"/>
      <c r="BB895" s="2"/>
      <c r="BC895" s="2"/>
      <c r="BD895" s="2"/>
      <c r="BE895" s="2"/>
      <c r="BF895" s="2"/>
      <c r="BG895" s="2"/>
      <c r="BH895" s="2"/>
    </row>
    <row r="896" spans="1:60" x14ac:dyDescent="0.3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  <c r="AP896" s="2"/>
      <c r="AQ896" s="2"/>
      <c r="AR896" s="2"/>
      <c r="AS896" s="2"/>
      <c r="AT896" s="2"/>
      <c r="AU896" s="2"/>
      <c r="AV896" s="2"/>
      <c r="AW896" s="2"/>
      <c r="AX896" s="2"/>
      <c r="AY896" s="2"/>
      <c r="AZ896" s="2"/>
      <c r="BA896" s="2"/>
      <c r="BB896" s="2"/>
      <c r="BC896" s="2"/>
      <c r="BD896" s="2"/>
      <c r="BE896" s="2"/>
      <c r="BF896" s="2"/>
      <c r="BG896" s="2"/>
      <c r="BH896" s="2"/>
    </row>
    <row r="897" spans="1:60" x14ac:dyDescent="0.3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  <c r="AS897" s="2"/>
      <c r="AT897" s="2"/>
      <c r="AU897" s="2"/>
      <c r="AV897" s="2"/>
      <c r="AW897" s="2"/>
      <c r="AX897" s="2"/>
      <c r="AY897" s="2"/>
      <c r="AZ897" s="2"/>
      <c r="BA897" s="2"/>
      <c r="BB897" s="2"/>
      <c r="BC897" s="2"/>
      <c r="BD897" s="2"/>
      <c r="BE897" s="2"/>
      <c r="BF897" s="2"/>
      <c r="BG897" s="2"/>
      <c r="BH897" s="2"/>
    </row>
    <row r="898" spans="1:60" x14ac:dyDescent="0.3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2"/>
      <c r="AT898" s="2"/>
      <c r="AU898" s="2"/>
      <c r="AV898" s="2"/>
      <c r="AW898" s="2"/>
      <c r="AX898" s="2"/>
      <c r="AY898" s="2"/>
      <c r="AZ898" s="2"/>
      <c r="BA898" s="2"/>
      <c r="BB898" s="2"/>
      <c r="BC898" s="2"/>
      <c r="BD898" s="2"/>
      <c r="BE898" s="2"/>
      <c r="BF898" s="2"/>
      <c r="BG898" s="2"/>
      <c r="BH898" s="2"/>
    </row>
    <row r="899" spans="1:60" x14ac:dyDescent="0.3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2"/>
      <c r="AT899" s="2"/>
      <c r="AU899" s="2"/>
      <c r="AV899" s="2"/>
      <c r="AW899" s="2"/>
      <c r="AX899" s="2"/>
      <c r="AY899" s="2"/>
      <c r="AZ899" s="2"/>
      <c r="BA899" s="2"/>
      <c r="BB899" s="2"/>
      <c r="BC899" s="2"/>
      <c r="BD899" s="2"/>
      <c r="BE899" s="2"/>
      <c r="BF899" s="2"/>
      <c r="BG899" s="2"/>
      <c r="BH899" s="2"/>
    </row>
    <row r="900" spans="1:60" x14ac:dyDescent="0.3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L900" s="2"/>
      <c r="AM900" s="2"/>
      <c r="AN900" s="2"/>
      <c r="AO900" s="2"/>
      <c r="AP900" s="2"/>
      <c r="AQ900" s="2"/>
      <c r="AR900" s="2"/>
      <c r="AS900" s="2"/>
      <c r="AT900" s="2"/>
      <c r="AU900" s="2"/>
      <c r="AV900" s="2"/>
      <c r="AW900" s="2"/>
      <c r="AX900" s="2"/>
      <c r="AY900" s="2"/>
      <c r="AZ900" s="2"/>
      <c r="BA900" s="2"/>
      <c r="BB900" s="2"/>
      <c r="BC900" s="2"/>
      <c r="BD900" s="2"/>
      <c r="BE900" s="2"/>
      <c r="BF900" s="2"/>
      <c r="BG900" s="2"/>
      <c r="BH900" s="2"/>
    </row>
    <row r="901" spans="1:60" x14ac:dyDescent="0.3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  <c r="AJ901" s="2"/>
      <c r="AK901" s="2"/>
      <c r="AL901" s="2"/>
      <c r="AM901" s="2"/>
      <c r="AN901" s="2"/>
      <c r="AO901" s="2"/>
      <c r="AP901" s="2"/>
      <c r="AQ901" s="2"/>
      <c r="AR901" s="2"/>
      <c r="AS901" s="2"/>
      <c r="AT901" s="2"/>
      <c r="AU901" s="2"/>
      <c r="AV901" s="2"/>
      <c r="AW901" s="2"/>
      <c r="AX901" s="2"/>
      <c r="AY901" s="2"/>
      <c r="AZ901" s="2"/>
      <c r="BA901" s="2"/>
      <c r="BB901" s="2"/>
      <c r="BC901" s="2"/>
      <c r="BD901" s="2"/>
      <c r="BE901" s="2"/>
      <c r="BF901" s="2"/>
      <c r="BG901" s="2"/>
      <c r="BH901" s="2"/>
    </row>
    <row r="902" spans="1:60" x14ac:dyDescent="0.3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  <c r="AS902" s="2"/>
      <c r="AT902" s="2"/>
      <c r="AU902" s="2"/>
      <c r="AV902" s="2"/>
      <c r="AW902" s="2"/>
      <c r="AX902" s="2"/>
      <c r="AY902" s="2"/>
      <c r="AZ902" s="2"/>
      <c r="BA902" s="2"/>
      <c r="BB902" s="2"/>
      <c r="BC902" s="2"/>
      <c r="BD902" s="2"/>
      <c r="BE902" s="2"/>
      <c r="BF902" s="2"/>
      <c r="BG902" s="2"/>
      <c r="BH902" s="2"/>
    </row>
    <row r="903" spans="1:60" x14ac:dyDescent="0.3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2"/>
      <c r="AT903" s="2"/>
      <c r="AU903" s="2"/>
      <c r="AV903" s="2"/>
      <c r="AW903" s="2"/>
      <c r="AX903" s="2"/>
      <c r="AY903" s="2"/>
      <c r="AZ903" s="2"/>
      <c r="BA903" s="2"/>
      <c r="BB903" s="2"/>
      <c r="BC903" s="2"/>
      <c r="BD903" s="2"/>
      <c r="BE903" s="2"/>
      <c r="BF903" s="2"/>
      <c r="BG903" s="2"/>
      <c r="BH903" s="2"/>
    </row>
    <row r="904" spans="1:60" x14ac:dyDescent="0.3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2"/>
      <c r="AT904" s="2"/>
      <c r="AU904" s="2"/>
      <c r="AV904" s="2"/>
      <c r="AW904" s="2"/>
      <c r="AX904" s="2"/>
      <c r="AY904" s="2"/>
      <c r="AZ904" s="2"/>
      <c r="BA904" s="2"/>
      <c r="BB904" s="2"/>
      <c r="BC904" s="2"/>
      <c r="BD904" s="2"/>
      <c r="BE904" s="2"/>
      <c r="BF904" s="2"/>
      <c r="BG904" s="2"/>
      <c r="BH904" s="2"/>
    </row>
    <row r="905" spans="1:60" x14ac:dyDescent="0.3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2"/>
      <c r="AT905" s="2"/>
      <c r="AU905" s="2"/>
      <c r="AV905" s="2"/>
      <c r="AW905" s="2"/>
      <c r="AX905" s="2"/>
      <c r="AY905" s="2"/>
      <c r="AZ905" s="2"/>
      <c r="BA905" s="2"/>
      <c r="BB905" s="2"/>
      <c r="BC905" s="2"/>
      <c r="BD905" s="2"/>
      <c r="BE905" s="2"/>
      <c r="BF905" s="2"/>
      <c r="BG905" s="2"/>
      <c r="BH905" s="2"/>
    </row>
    <row r="906" spans="1:60" x14ac:dyDescent="0.3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  <c r="AR906" s="2"/>
      <c r="AS906" s="2"/>
      <c r="AT906" s="2"/>
      <c r="AU906" s="2"/>
      <c r="AV906" s="2"/>
      <c r="AW906" s="2"/>
      <c r="AX906" s="2"/>
      <c r="AY906" s="2"/>
      <c r="AZ906" s="2"/>
      <c r="BA906" s="2"/>
      <c r="BB906" s="2"/>
      <c r="BC906" s="2"/>
      <c r="BD906" s="2"/>
      <c r="BE906" s="2"/>
      <c r="BF906" s="2"/>
      <c r="BG906" s="2"/>
      <c r="BH906" s="2"/>
    </row>
    <row r="907" spans="1:60" x14ac:dyDescent="0.3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  <c r="AR907" s="2"/>
      <c r="AS907" s="2"/>
      <c r="AT907" s="2"/>
      <c r="AU907" s="2"/>
      <c r="AV907" s="2"/>
      <c r="AW907" s="2"/>
      <c r="AX907" s="2"/>
      <c r="AY907" s="2"/>
      <c r="AZ907" s="2"/>
      <c r="BA907" s="2"/>
      <c r="BB907" s="2"/>
      <c r="BC907" s="2"/>
      <c r="BD907" s="2"/>
      <c r="BE907" s="2"/>
      <c r="BF907" s="2"/>
      <c r="BG907" s="2"/>
      <c r="BH907" s="2"/>
    </row>
    <row r="908" spans="1:60" x14ac:dyDescent="0.3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  <c r="AR908" s="2"/>
      <c r="AS908" s="2"/>
      <c r="AT908" s="2"/>
      <c r="AU908" s="2"/>
      <c r="AV908" s="2"/>
      <c r="AW908" s="2"/>
      <c r="AX908" s="2"/>
      <c r="AY908" s="2"/>
      <c r="AZ908" s="2"/>
      <c r="BA908" s="2"/>
      <c r="BB908" s="2"/>
      <c r="BC908" s="2"/>
      <c r="BD908" s="2"/>
      <c r="BE908" s="2"/>
      <c r="BF908" s="2"/>
      <c r="BG908" s="2"/>
      <c r="BH908" s="2"/>
    </row>
    <row r="909" spans="1:60" x14ac:dyDescent="0.3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  <c r="AR909" s="2"/>
      <c r="AS909" s="2"/>
      <c r="AT909" s="2"/>
      <c r="AU909" s="2"/>
      <c r="AV909" s="2"/>
      <c r="AW909" s="2"/>
      <c r="AX909" s="2"/>
      <c r="AY909" s="2"/>
      <c r="AZ909" s="2"/>
      <c r="BA909" s="2"/>
      <c r="BB909" s="2"/>
      <c r="BC909" s="2"/>
      <c r="BD909" s="2"/>
      <c r="BE909" s="2"/>
      <c r="BF909" s="2"/>
      <c r="BG909" s="2"/>
      <c r="BH909" s="2"/>
    </row>
    <row r="910" spans="1:60" x14ac:dyDescent="0.3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  <c r="AQ910" s="2"/>
      <c r="AR910" s="2"/>
      <c r="AS910" s="2"/>
      <c r="AT910" s="2"/>
      <c r="AU910" s="2"/>
      <c r="AV910" s="2"/>
      <c r="AW910" s="2"/>
      <c r="AX910" s="2"/>
      <c r="AY910" s="2"/>
      <c r="AZ910" s="2"/>
      <c r="BA910" s="2"/>
      <c r="BB910" s="2"/>
      <c r="BC910" s="2"/>
      <c r="BD910" s="2"/>
      <c r="BE910" s="2"/>
      <c r="BF910" s="2"/>
      <c r="BG910" s="2"/>
      <c r="BH910" s="2"/>
    </row>
    <row r="911" spans="1:60" x14ac:dyDescent="0.3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  <c r="AR911" s="2"/>
      <c r="AS911" s="2"/>
      <c r="AT911" s="2"/>
      <c r="AU911" s="2"/>
      <c r="AV911" s="2"/>
      <c r="AW911" s="2"/>
      <c r="AX911" s="2"/>
      <c r="AY911" s="2"/>
      <c r="AZ911" s="2"/>
      <c r="BA911" s="2"/>
      <c r="BB911" s="2"/>
      <c r="BC911" s="2"/>
      <c r="BD911" s="2"/>
      <c r="BE911" s="2"/>
      <c r="BF911" s="2"/>
      <c r="BG911" s="2"/>
      <c r="BH911" s="2"/>
    </row>
    <row r="912" spans="1:60" x14ac:dyDescent="0.3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  <c r="AR912" s="2"/>
      <c r="AS912" s="2"/>
      <c r="AT912" s="2"/>
      <c r="AU912" s="2"/>
      <c r="AV912" s="2"/>
      <c r="AW912" s="2"/>
      <c r="AX912" s="2"/>
      <c r="AY912" s="2"/>
      <c r="AZ912" s="2"/>
      <c r="BA912" s="2"/>
      <c r="BB912" s="2"/>
      <c r="BC912" s="2"/>
      <c r="BD912" s="2"/>
      <c r="BE912" s="2"/>
      <c r="BF912" s="2"/>
      <c r="BG912" s="2"/>
      <c r="BH912" s="2"/>
    </row>
    <row r="913" spans="1:60" x14ac:dyDescent="0.3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  <c r="AR913" s="2"/>
      <c r="AS913" s="2"/>
      <c r="AT913" s="2"/>
      <c r="AU913" s="2"/>
      <c r="AV913" s="2"/>
      <c r="AW913" s="2"/>
      <c r="AX913" s="2"/>
      <c r="AY913" s="2"/>
      <c r="AZ913" s="2"/>
      <c r="BA913" s="2"/>
      <c r="BB913" s="2"/>
      <c r="BC913" s="2"/>
      <c r="BD913" s="2"/>
      <c r="BE913" s="2"/>
      <c r="BF913" s="2"/>
      <c r="BG913" s="2"/>
      <c r="BH913" s="2"/>
    </row>
    <row r="914" spans="1:60" x14ac:dyDescent="0.3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  <c r="AO914" s="2"/>
      <c r="AP914" s="2"/>
      <c r="AQ914" s="2"/>
      <c r="AR914" s="2"/>
      <c r="AS914" s="2"/>
      <c r="AT914" s="2"/>
      <c r="AU914" s="2"/>
      <c r="AV914" s="2"/>
      <c r="AW914" s="2"/>
      <c r="AX914" s="2"/>
      <c r="AY914" s="2"/>
      <c r="AZ914" s="2"/>
      <c r="BA914" s="2"/>
      <c r="BB914" s="2"/>
      <c r="BC914" s="2"/>
      <c r="BD914" s="2"/>
      <c r="BE914" s="2"/>
      <c r="BF914" s="2"/>
      <c r="BG914" s="2"/>
      <c r="BH914" s="2"/>
    </row>
    <row r="915" spans="1:60" x14ac:dyDescent="0.3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2"/>
      <c r="AT915" s="2"/>
      <c r="AU915" s="2"/>
      <c r="AV915" s="2"/>
      <c r="AW915" s="2"/>
      <c r="AX915" s="2"/>
      <c r="AY915" s="2"/>
      <c r="AZ915" s="2"/>
      <c r="BA915" s="2"/>
      <c r="BB915" s="2"/>
      <c r="BC915" s="2"/>
      <c r="BD915" s="2"/>
      <c r="BE915" s="2"/>
      <c r="BF915" s="2"/>
      <c r="BG915" s="2"/>
      <c r="BH915" s="2"/>
    </row>
    <row r="916" spans="1:60" x14ac:dyDescent="0.3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2"/>
      <c r="AT916" s="2"/>
      <c r="AU916" s="2"/>
      <c r="AV916" s="2"/>
      <c r="AW916" s="2"/>
      <c r="AX916" s="2"/>
      <c r="AY916" s="2"/>
      <c r="AZ916" s="2"/>
      <c r="BA916" s="2"/>
      <c r="BB916" s="2"/>
      <c r="BC916" s="2"/>
      <c r="BD916" s="2"/>
      <c r="BE916" s="2"/>
      <c r="BF916" s="2"/>
      <c r="BG916" s="2"/>
      <c r="BH916" s="2"/>
    </row>
    <row r="917" spans="1:60" x14ac:dyDescent="0.3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2"/>
      <c r="AT917" s="2"/>
      <c r="AU917" s="2"/>
      <c r="AV917" s="2"/>
      <c r="AW917" s="2"/>
      <c r="AX917" s="2"/>
      <c r="AY917" s="2"/>
      <c r="AZ917" s="2"/>
      <c r="BA917" s="2"/>
      <c r="BB917" s="2"/>
      <c r="BC917" s="2"/>
      <c r="BD917" s="2"/>
      <c r="BE917" s="2"/>
      <c r="BF917" s="2"/>
      <c r="BG917" s="2"/>
      <c r="BH917" s="2"/>
    </row>
    <row r="918" spans="1:60" x14ac:dyDescent="0.3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  <c r="AI918" s="2"/>
      <c r="AJ918" s="2"/>
      <c r="AK918" s="2"/>
      <c r="AL918" s="2"/>
      <c r="AM918" s="2"/>
      <c r="AN918" s="2"/>
      <c r="AO918" s="2"/>
      <c r="AP918" s="2"/>
      <c r="AQ918" s="2"/>
      <c r="AR918" s="2"/>
      <c r="AS918" s="2"/>
      <c r="AT918" s="2"/>
      <c r="AU918" s="2"/>
      <c r="AV918" s="2"/>
      <c r="AW918" s="2"/>
      <c r="AX918" s="2"/>
      <c r="AY918" s="2"/>
      <c r="AZ918" s="2"/>
      <c r="BA918" s="2"/>
      <c r="BB918" s="2"/>
      <c r="BC918" s="2"/>
      <c r="BD918" s="2"/>
      <c r="BE918" s="2"/>
      <c r="BF918" s="2"/>
      <c r="BG918" s="2"/>
      <c r="BH918" s="2"/>
    </row>
    <row r="919" spans="1:60" x14ac:dyDescent="0.3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  <c r="AI919" s="2"/>
      <c r="AJ919" s="2"/>
      <c r="AK919" s="2"/>
      <c r="AL919" s="2"/>
      <c r="AM919" s="2"/>
      <c r="AN919" s="2"/>
      <c r="AO919" s="2"/>
      <c r="AP919" s="2"/>
      <c r="AQ919" s="2"/>
      <c r="AR919" s="2"/>
      <c r="AS919" s="2"/>
      <c r="AT919" s="2"/>
      <c r="AU919" s="2"/>
      <c r="AV919" s="2"/>
      <c r="AW919" s="2"/>
      <c r="AX919" s="2"/>
      <c r="AY919" s="2"/>
      <c r="AZ919" s="2"/>
      <c r="BA919" s="2"/>
      <c r="BB919" s="2"/>
      <c r="BC919" s="2"/>
      <c r="BD919" s="2"/>
      <c r="BE919" s="2"/>
      <c r="BF919" s="2"/>
      <c r="BG919" s="2"/>
      <c r="BH919" s="2"/>
    </row>
    <row r="920" spans="1:60" x14ac:dyDescent="0.3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2"/>
      <c r="AT920" s="2"/>
      <c r="AU920" s="2"/>
      <c r="AV920" s="2"/>
      <c r="AW920" s="2"/>
      <c r="AX920" s="2"/>
      <c r="AY920" s="2"/>
      <c r="AZ920" s="2"/>
      <c r="BA920" s="2"/>
      <c r="BB920" s="2"/>
      <c r="BC920" s="2"/>
      <c r="BD920" s="2"/>
      <c r="BE920" s="2"/>
      <c r="BF920" s="2"/>
      <c r="BG920" s="2"/>
      <c r="BH920" s="2"/>
    </row>
    <row r="921" spans="1:60" x14ac:dyDescent="0.3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2"/>
      <c r="AT921" s="2"/>
      <c r="AU921" s="2"/>
      <c r="AV921" s="2"/>
      <c r="AW921" s="2"/>
      <c r="AX921" s="2"/>
      <c r="AY921" s="2"/>
      <c r="AZ921" s="2"/>
      <c r="BA921" s="2"/>
      <c r="BB921" s="2"/>
      <c r="BC921" s="2"/>
      <c r="BD921" s="2"/>
      <c r="BE921" s="2"/>
      <c r="BF921" s="2"/>
      <c r="BG921" s="2"/>
      <c r="BH921" s="2"/>
    </row>
    <row r="922" spans="1:60" x14ac:dyDescent="0.3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2"/>
      <c r="AT922" s="2"/>
      <c r="AU922" s="2"/>
      <c r="AV922" s="2"/>
      <c r="AW922" s="2"/>
      <c r="AX922" s="2"/>
      <c r="AY922" s="2"/>
      <c r="AZ922" s="2"/>
      <c r="BA922" s="2"/>
      <c r="BB922" s="2"/>
      <c r="BC922" s="2"/>
      <c r="BD922" s="2"/>
      <c r="BE922" s="2"/>
      <c r="BF922" s="2"/>
      <c r="BG922" s="2"/>
      <c r="BH922" s="2"/>
    </row>
    <row r="923" spans="1:60" x14ac:dyDescent="0.3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  <c r="AS923" s="2"/>
      <c r="AT923" s="2"/>
      <c r="AU923" s="2"/>
      <c r="AV923" s="2"/>
      <c r="AW923" s="2"/>
      <c r="AX923" s="2"/>
      <c r="AY923" s="2"/>
      <c r="AZ923" s="2"/>
      <c r="BA923" s="2"/>
      <c r="BB923" s="2"/>
      <c r="BC923" s="2"/>
      <c r="BD923" s="2"/>
      <c r="BE923" s="2"/>
      <c r="BF923" s="2"/>
      <c r="BG923" s="2"/>
      <c r="BH923" s="2"/>
    </row>
    <row r="924" spans="1:60" x14ac:dyDescent="0.3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L924" s="2"/>
      <c r="AM924" s="2"/>
      <c r="AN924" s="2"/>
      <c r="AO924" s="2"/>
      <c r="AP924" s="2"/>
      <c r="AQ924" s="2"/>
      <c r="AR924" s="2"/>
      <c r="AS924" s="2"/>
      <c r="AT924" s="2"/>
      <c r="AU924" s="2"/>
      <c r="AV924" s="2"/>
      <c r="AW924" s="2"/>
      <c r="AX924" s="2"/>
      <c r="AY924" s="2"/>
      <c r="AZ924" s="2"/>
      <c r="BA924" s="2"/>
      <c r="BB924" s="2"/>
      <c r="BC924" s="2"/>
      <c r="BD924" s="2"/>
      <c r="BE924" s="2"/>
      <c r="BF924" s="2"/>
      <c r="BG924" s="2"/>
      <c r="BH924" s="2"/>
    </row>
    <row r="925" spans="1:60" x14ac:dyDescent="0.3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L925" s="2"/>
      <c r="AM925" s="2"/>
      <c r="AN925" s="2"/>
      <c r="AO925" s="2"/>
      <c r="AP925" s="2"/>
      <c r="AQ925" s="2"/>
      <c r="AR925" s="2"/>
      <c r="AS925" s="2"/>
      <c r="AT925" s="2"/>
      <c r="AU925" s="2"/>
      <c r="AV925" s="2"/>
      <c r="AW925" s="2"/>
      <c r="AX925" s="2"/>
      <c r="AY925" s="2"/>
      <c r="AZ925" s="2"/>
      <c r="BA925" s="2"/>
      <c r="BB925" s="2"/>
      <c r="BC925" s="2"/>
      <c r="BD925" s="2"/>
      <c r="BE925" s="2"/>
      <c r="BF925" s="2"/>
      <c r="BG925" s="2"/>
      <c r="BH925" s="2"/>
    </row>
    <row r="926" spans="1:60" x14ac:dyDescent="0.3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L926" s="2"/>
      <c r="AM926" s="2"/>
      <c r="AN926" s="2"/>
      <c r="AO926" s="2"/>
      <c r="AP926" s="2"/>
      <c r="AQ926" s="2"/>
      <c r="AR926" s="2"/>
      <c r="AS926" s="2"/>
      <c r="AT926" s="2"/>
      <c r="AU926" s="2"/>
      <c r="AV926" s="2"/>
      <c r="AW926" s="2"/>
      <c r="AX926" s="2"/>
      <c r="AY926" s="2"/>
      <c r="AZ926" s="2"/>
      <c r="BA926" s="2"/>
      <c r="BB926" s="2"/>
      <c r="BC926" s="2"/>
      <c r="BD926" s="2"/>
      <c r="BE926" s="2"/>
      <c r="BF926" s="2"/>
      <c r="BG926" s="2"/>
      <c r="BH926" s="2"/>
    </row>
    <row r="927" spans="1:60" x14ac:dyDescent="0.3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L927" s="2"/>
      <c r="AM927" s="2"/>
      <c r="AN927" s="2"/>
      <c r="AO927" s="2"/>
      <c r="AP927" s="2"/>
      <c r="AQ927" s="2"/>
      <c r="AR927" s="2"/>
      <c r="AS927" s="2"/>
      <c r="AT927" s="2"/>
      <c r="AU927" s="2"/>
      <c r="AV927" s="2"/>
      <c r="AW927" s="2"/>
      <c r="AX927" s="2"/>
      <c r="AY927" s="2"/>
      <c r="AZ927" s="2"/>
      <c r="BA927" s="2"/>
      <c r="BB927" s="2"/>
      <c r="BC927" s="2"/>
      <c r="BD927" s="2"/>
      <c r="BE927" s="2"/>
      <c r="BF927" s="2"/>
      <c r="BG927" s="2"/>
      <c r="BH927" s="2"/>
    </row>
    <row r="928" spans="1:60" x14ac:dyDescent="0.3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  <c r="AK928" s="2"/>
      <c r="AL928" s="2"/>
      <c r="AM928" s="2"/>
      <c r="AN928" s="2"/>
      <c r="AO928" s="2"/>
      <c r="AP928" s="2"/>
      <c r="AQ928" s="2"/>
      <c r="AR928" s="2"/>
      <c r="AS928" s="2"/>
      <c r="AT928" s="2"/>
      <c r="AU928" s="2"/>
      <c r="AV928" s="2"/>
      <c r="AW928" s="2"/>
      <c r="AX928" s="2"/>
      <c r="AY928" s="2"/>
      <c r="AZ928" s="2"/>
      <c r="BA928" s="2"/>
      <c r="BB928" s="2"/>
      <c r="BC928" s="2"/>
      <c r="BD928" s="2"/>
      <c r="BE928" s="2"/>
      <c r="BF928" s="2"/>
      <c r="BG928" s="2"/>
      <c r="BH928" s="2"/>
    </row>
    <row r="929" spans="1:60" x14ac:dyDescent="0.3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L929" s="2"/>
      <c r="AM929" s="2"/>
      <c r="AN929" s="2"/>
      <c r="AO929" s="2"/>
      <c r="AP929" s="2"/>
      <c r="AQ929" s="2"/>
      <c r="AR929" s="2"/>
      <c r="AS929" s="2"/>
      <c r="AT929" s="2"/>
      <c r="AU929" s="2"/>
      <c r="AV929" s="2"/>
      <c r="AW929" s="2"/>
      <c r="AX929" s="2"/>
      <c r="AY929" s="2"/>
      <c r="AZ929" s="2"/>
      <c r="BA929" s="2"/>
      <c r="BB929" s="2"/>
      <c r="BC929" s="2"/>
      <c r="BD929" s="2"/>
      <c r="BE929" s="2"/>
      <c r="BF929" s="2"/>
      <c r="BG929" s="2"/>
      <c r="BH929" s="2"/>
    </row>
    <row r="930" spans="1:60" x14ac:dyDescent="0.3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  <c r="AO930" s="2"/>
      <c r="AP930" s="2"/>
      <c r="AQ930" s="2"/>
      <c r="AR930" s="2"/>
      <c r="AS930" s="2"/>
      <c r="AT930" s="2"/>
      <c r="AU930" s="2"/>
      <c r="AV930" s="2"/>
      <c r="AW930" s="2"/>
      <c r="AX930" s="2"/>
      <c r="AY930" s="2"/>
      <c r="AZ930" s="2"/>
      <c r="BA930" s="2"/>
      <c r="BB930" s="2"/>
      <c r="BC930" s="2"/>
      <c r="BD930" s="2"/>
      <c r="BE930" s="2"/>
      <c r="BF930" s="2"/>
      <c r="BG930" s="2"/>
      <c r="BH930" s="2"/>
    </row>
    <row r="931" spans="1:60" x14ac:dyDescent="0.3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2"/>
      <c r="AM931" s="2"/>
      <c r="AN931" s="2"/>
      <c r="AO931" s="2"/>
      <c r="AP931" s="2"/>
      <c r="AQ931" s="2"/>
      <c r="AR931" s="2"/>
      <c r="AS931" s="2"/>
      <c r="AT931" s="2"/>
      <c r="AU931" s="2"/>
      <c r="AV931" s="2"/>
      <c r="AW931" s="2"/>
      <c r="AX931" s="2"/>
      <c r="AY931" s="2"/>
      <c r="AZ931" s="2"/>
      <c r="BA931" s="2"/>
      <c r="BB931" s="2"/>
      <c r="BC931" s="2"/>
      <c r="BD931" s="2"/>
      <c r="BE931" s="2"/>
      <c r="BF931" s="2"/>
      <c r="BG931" s="2"/>
      <c r="BH931" s="2"/>
    </row>
    <row r="932" spans="1:60" x14ac:dyDescent="0.3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2"/>
      <c r="AL932" s="2"/>
      <c r="AM932" s="2"/>
      <c r="AN932" s="2"/>
      <c r="AO932" s="2"/>
      <c r="AP932" s="2"/>
      <c r="AQ932" s="2"/>
      <c r="AR932" s="2"/>
      <c r="AS932" s="2"/>
      <c r="AT932" s="2"/>
      <c r="AU932" s="2"/>
      <c r="AV932" s="2"/>
      <c r="AW932" s="2"/>
      <c r="AX932" s="2"/>
      <c r="AY932" s="2"/>
      <c r="AZ932" s="2"/>
      <c r="BA932" s="2"/>
      <c r="BB932" s="2"/>
      <c r="BC932" s="2"/>
      <c r="BD932" s="2"/>
      <c r="BE932" s="2"/>
      <c r="BF932" s="2"/>
      <c r="BG932" s="2"/>
      <c r="BH932" s="2"/>
    </row>
    <row r="933" spans="1:60" x14ac:dyDescent="0.3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  <c r="AS933" s="2"/>
      <c r="AT933" s="2"/>
      <c r="AU933" s="2"/>
      <c r="AV933" s="2"/>
      <c r="AW933" s="2"/>
      <c r="AX933" s="2"/>
      <c r="AY933" s="2"/>
      <c r="AZ933" s="2"/>
      <c r="BA933" s="2"/>
      <c r="BB933" s="2"/>
      <c r="BC933" s="2"/>
      <c r="BD933" s="2"/>
      <c r="BE933" s="2"/>
      <c r="BF933" s="2"/>
      <c r="BG933" s="2"/>
      <c r="BH933" s="2"/>
    </row>
    <row r="934" spans="1:60" x14ac:dyDescent="0.3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2"/>
      <c r="AT934" s="2"/>
      <c r="AU934" s="2"/>
      <c r="AV934" s="2"/>
      <c r="AW934" s="2"/>
      <c r="AX934" s="2"/>
      <c r="AY934" s="2"/>
      <c r="AZ934" s="2"/>
      <c r="BA934" s="2"/>
      <c r="BB934" s="2"/>
      <c r="BC934" s="2"/>
      <c r="BD934" s="2"/>
      <c r="BE934" s="2"/>
      <c r="BF934" s="2"/>
      <c r="BG934" s="2"/>
      <c r="BH934" s="2"/>
    </row>
    <row r="935" spans="1:60" x14ac:dyDescent="0.3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  <c r="AS935" s="2"/>
      <c r="AT935" s="2"/>
      <c r="AU935" s="2"/>
      <c r="AV935" s="2"/>
      <c r="AW935" s="2"/>
      <c r="AX935" s="2"/>
      <c r="AY935" s="2"/>
      <c r="AZ935" s="2"/>
      <c r="BA935" s="2"/>
      <c r="BB935" s="2"/>
      <c r="BC935" s="2"/>
      <c r="BD935" s="2"/>
      <c r="BE935" s="2"/>
      <c r="BF935" s="2"/>
      <c r="BG935" s="2"/>
      <c r="BH935" s="2"/>
    </row>
    <row r="936" spans="1:60" x14ac:dyDescent="0.3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  <c r="AI936" s="2"/>
      <c r="AJ936" s="2"/>
      <c r="AK936" s="2"/>
      <c r="AL936" s="2"/>
      <c r="AM936" s="2"/>
      <c r="AN936" s="2"/>
      <c r="AO936" s="2"/>
      <c r="AP936" s="2"/>
      <c r="AQ936" s="2"/>
      <c r="AR936" s="2"/>
      <c r="AS936" s="2"/>
      <c r="AT936" s="2"/>
      <c r="AU936" s="2"/>
      <c r="AV936" s="2"/>
      <c r="AW936" s="2"/>
      <c r="AX936" s="2"/>
      <c r="AY936" s="2"/>
      <c r="AZ936" s="2"/>
      <c r="BA936" s="2"/>
      <c r="BB936" s="2"/>
      <c r="BC936" s="2"/>
      <c r="BD936" s="2"/>
      <c r="BE936" s="2"/>
      <c r="BF936" s="2"/>
      <c r="BG936" s="2"/>
      <c r="BH936" s="2"/>
    </row>
    <row r="937" spans="1:60" x14ac:dyDescent="0.3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  <c r="AI937" s="2"/>
      <c r="AJ937" s="2"/>
      <c r="AK937" s="2"/>
      <c r="AL937" s="2"/>
      <c r="AM937" s="2"/>
      <c r="AN937" s="2"/>
      <c r="AO937" s="2"/>
      <c r="AP937" s="2"/>
      <c r="AQ937" s="2"/>
      <c r="AR937" s="2"/>
      <c r="AS937" s="2"/>
      <c r="AT937" s="2"/>
      <c r="AU937" s="2"/>
      <c r="AV937" s="2"/>
      <c r="AW937" s="2"/>
      <c r="AX937" s="2"/>
      <c r="AY937" s="2"/>
      <c r="AZ937" s="2"/>
      <c r="BA937" s="2"/>
      <c r="BB937" s="2"/>
      <c r="BC937" s="2"/>
      <c r="BD937" s="2"/>
      <c r="BE937" s="2"/>
      <c r="BF937" s="2"/>
      <c r="BG937" s="2"/>
      <c r="BH937" s="2"/>
    </row>
    <row r="938" spans="1:60" x14ac:dyDescent="0.3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  <c r="AS938" s="2"/>
      <c r="AT938" s="2"/>
      <c r="AU938" s="2"/>
      <c r="AV938" s="2"/>
      <c r="AW938" s="2"/>
      <c r="AX938" s="2"/>
      <c r="AY938" s="2"/>
      <c r="AZ938" s="2"/>
      <c r="BA938" s="2"/>
      <c r="BB938" s="2"/>
      <c r="BC938" s="2"/>
      <c r="BD938" s="2"/>
      <c r="BE938" s="2"/>
      <c r="BF938" s="2"/>
      <c r="BG938" s="2"/>
      <c r="BH938" s="2"/>
    </row>
    <row r="939" spans="1:60" x14ac:dyDescent="0.3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  <c r="AS939" s="2"/>
      <c r="AT939" s="2"/>
      <c r="AU939" s="2"/>
      <c r="AV939" s="2"/>
      <c r="AW939" s="2"/>
      <c r="AX939" s="2"/>
      <c r="AY939" s="2"/>
      <c r="AZ939" s="2"/>
      <c r="BA939" s="2"/>
      <c r="BB939" s="2"/>
      <c r="BC939" s="2"/>
      <c r="BD939" s="2"/>
      <c r="BE939" s="2"/>
      <c r="BF939" s="2"/>
      <c r="BG939" s="2"/>
      <c r="BH939" s="2"/>
    </row>
    <row r="940" spans="1:60" x14ac:dyDescent="0.3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/>
      <c r="AS940" s="2"/>
      <c r="AT940" s="2"/>
      <c r="AU940" s="2"/>
      <c r="AV940" s="2"/>
      <c r="AW940" s="2"/>
      <c r="AX940" s="2"/>
      <c r="AY940" s="2"/>
      <c r="AZ940" s="2"/>
      <c r="BA940" s="2"/>
      <c r="BB940" s="2"/>
      <c r="BC940" s="2"/>
      <c r="BD940" s="2"/>
      <c r="BE940" s="2"/>
      <c r="BF940" s="2"/>
      <c r="BG940" s="2"/>
      <c r="BH940" s="2"/>
    </row>
    <row r="941" spans="1:60" x14ac:dyDescent="0.3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  <c r="AR941" s="2"/>
      <c r="AS941" s="2"/>
      <c r="AT941" s="2"/>
      <c r="AU941" s="2"/>
      <c r="AV941" s="2"/>
      <c r="AW941" s="2"/>
      <c r="AX941" s="2"/>
      <c r="AY941" s="2"/>
      <c r="AZ941" s="2"/>
      <c r="BA941" s="2"/>
      <c r="BB941" s="2"/>
      <c r="BC941" s="2"/>
      <c r="BD941" s="2"/>
      <c r="BE941" s="2"/>
      <c r="BF941" s="2"/>
      <c r="BG941" s="2"/>
      <c r="BH941" s="2"/>
    </row>
    <row r="942" spans="1:60" x14ac:dyDescent="0.3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  <c r="AP942" s="2"/>
      <c r="AQ942" s="2"/>
      <c r="AR942" s="2"/>
      <c r="AS942" s="2"/>
      <c r="AT942" s="2"/>
      <c r="AU942" s="2"/>
      <c r="AV942" s="2"/>
      <c r="AW942" s="2"/>
      <c r="AX942" s="2"/>
      <c r="AY942" s="2"/>
      <c r="AZ942" s="2"/>
      <c r="BA942" s="2"/>
      <c r="BB942" s="2"/>
      <c r="BC942" s="2"/>
      <c r="BD942" s="2"/>
      <c r="BE942" s="2"/>
      <c r="BF942" s="2"/>
      <c r="BG942" s="2"/>
      <c r="BH942" s="2"/>
    </row>
    <row r="943" spans="1:60" x14ac:dyDescent="0.3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  <c r="AP943" s="2"/>
      <c r="AQ943" s="2"/>
      <c r="AR943" s="2"/>
      <c r="AS943" s="2"/>
      <c r="AT943" s="2"/>
      <c r="AU943" s="2"/>
      <c r="AV943" s="2"/>
      <c r="AW943" s="2"/>
      <c r="AX943" s="2"/>
      <c r="AY943" s="2"/>
      <c r="AZ943" s="2"/>
      <c r="BA943" s="2"/>
      <c r="BB943" s="2"/>
      <c r="BC943" s="2"/>
      <c r="BD943" s="2"/>
      <c r="BE943" s="2"/>
      <c r="BF943" s="2"/>
      <c r="BG943" s="2"/>
      <c r="BH943" s="2"/>
    </row>
    <row r="944" spans="1:60" x14ac:dyDescent="0.3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  <c r="AP944" s="2"/>
      <c r="AQ944" s="2"/>
      <c r="AR944" s="2"/>
      <c r="AS944" s="2"/>
      <c r="AT944" s="2"/>
      <c r="AU944" s="2"/>
      <c r="AV944" s="2"/>
      <c r="AW944" s="2"/>
      <c r="AX944" s="2"/>
      <c r="AY944" s="2"/>
      <c r="AZ944" s="2"/>
      <c r="BA944" s="2"/>
      <c r="BB944" s="2"/>
      <c r="BC944" s="2"/>
      <c r="BD944" s="2"/>
      <c r="BE944" s="2"/>
      <c r="BF944" s="2"/>
      <c r="BG944" s="2"/>
      <c r="BH944" s="2"/>
    </row>
    <row r="945" spans="1:60" x14ac:dyDescent="0.3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  <c r="AP945" s="2"/>
      <c r="AQ945" s="2"/>
      <c r="AR945" s="2"/>
      <c r="AS945" s="2"/>
      <c r="AT945" s="2"/>
      <c r="AU945" s="2"/>
      <c r="AV945" s="2"/>
      <c r="AW945" s="2"/>
      <c r="AX945" s="2"/>
      <c r="AY945" s="2"/>
      <c r="AZ945" s="2"/>
      <c r="BA945" s="2"/>
      <c r="BB945" s="2"/>
      <c r="BC945" s="2"/>
      <c r="BD945" s="2"/>
      <c r="BE945" s="2"/>
      <c r="BF945" s="2"/>
      <c r="BG945" s="2"/>
      <c r="BH945" s="2"/>
    </row>
    <row r="946" spans="1:60" x14ac:dyDescent="0.3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  <c r="AP946" s="2"/>
      <c r="AQ946" s="2"/>
      <c r="AR946" s="2"/>
      <c r="AS946" s="2"/>
      <c r="AT946" s="2"/>
      <c r="AU946" s="2"/>
      <c r="AV946" s="2"/>
      <c r="AW946" s="2"/>
      <c r="AX946" s="2"/>
      <c r="AY946" s="2"/>
      <c r="AZ946" s="2"/>
      <c r="BA946" s="2"/>
      <c r="BB946" s="2"/>
      <c r="BC946" s="2"/>
      <c r="BD946" s="2"/>
      <c r="BE946" s="2"/>
      <c r="BF946" s="2"/>
      <c r="BG946" s="2"/>
      <c r="BH946" s="2"/>
    </row>
    <row r="947" spans="1:60" x14ac:dyDescent="0.3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  <c r="AQ947" s="2"/>
      <c r="AR947" s="2"/>
      <c r="AS947" s="2"/>
      <c r="AT947" s="2"/>
      <c r="AU947" s="2"/>
      <c r="AV947" s="2"/>
      <c r="AW947" s="2"/>
      <c r="AX947" s="2"/>
      <c r="AY947" s="2"/>
      <c r="AZ947" s="2"/>
      <c r="BA947" s="2"/>
      <c r="BB947" s="2"/>
      <c r="BC947" s="2"/>
      <c r="BD947" s="2"/>
      <c r="BE947" s="2"/>
      <c r="BF947" s="2"/>
      <c r="BG947" s="2"/>
      <c r="BH947" s="2"/>
    </row>
    <row r="948" spans="1:60" x14ac:dyDescent="0.3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  <c r="AQ948" s="2"/>
      <c r="AR948" s="2"/>
      <c r="AS948" s="2"/>
      <c r="AT948" s="2"/>
      <c r="AU948" s="2"/>
      <c r="AV948" s="2"/>
      <c r="AW948" s="2"/>
      <c r="AX948" s="2"/>
      <c r="AY948" s="2"/>
      <c r="AZ948" s="2"/>
      <c r="BA948" s="2"/>
      <c r="BB948" s="2"/>
      <c r="BC948" s="2"/>
      <c r="BD948" s="2"/>
      <c r="BE948" s="2"/>
      <c r="BF948" s="2"/>
      <c r="BG948" s="2"/>
      <c r="BH948" s="2"/>
    </row>
    <row r="949" spans="1:60" x14ac:dyDescent="0.3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  <c r="AQ949" s="2"/>
      <c r="AR949" s="2"/>
      <c r="AS949" s="2"/>
      <c r="AT949" s="2"/>
      <c r="AU949" s="2"/>
      <c r="AV949" s="2"/>
      <c r="AW949" s="2"/>
      <c r="AX949" s="2"/>
      <c r="AY949" s="2"/>
      <c r="AZ949" s="2"/>
      <c r="BA949" s="2"/>
      <c r="BB949" s="2"/>
      <c r="BC949" s="2"/>
      <c r="BD949" s="2"/>
      <c r="BE949" s="2"/>
      <c r="BF949" s="2"/>
      <c r="BG949" s="2"/>
      <c r="BH949" s="2"/>
    </row>
    <row r="950" spans="1:60" x14ac:dyDescent="0.3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  <c r="AO950" s="2"/>
      <c r="AP950" s="2"/>
      <c r="AQ950" s="2"/>
      <c r="AR950" s="2"/>
      <c r="AS950" s="2"/>
      <c r="AT950" s="2"/>
      <c r="AU950" s="2"/>
      <c r="AV950" s="2"/>
      <c r="AW950" s="2"/>
      <c r="AX950" s="2"/>
      <c r="AY950" s="2"/>
      <c r="AZ950" s="2"/>
      <c r="BA950" s="2"/>
      <c r="BB950" s="2"/>
      <c r="BC950" s="2"/>
      <c r="BD950" s="2"/>
      <c r="BE950" s="2"/>
      <c r="BF950" s="2"/>
      <c r="BG950" s="2"/>
      <c r="BH950" s="2"/>
    </row>
    <row r="951" spans="1:60" x14ac:dyDescent="0.3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2"/>
      <c r="AS951" s="2"/>
      <c r="AT951" s="2"/>
      <c r="AU951" s="2"/>
      <c r="AV951" s="2"/>
      <c r="AW951" s="2"/>
      <c r="AX951" s="2"/>
      <c r="AY951" s="2"/>
      <c r="AZ951" s="2"/>
      <c r="BA951" s="2"/>
      <c r="BB951" s="2"/>
      <c r="BC951" s="2"/>
      <c r="BD951" s="2"/>
      <c r="BE951" s="2"/>
      <c r="BF951" s="2"/>
      <c r="BG951" s="2"/>
      <c r="BH951" s="2"/>
    </row>
    <row r="952" spans="1:60" x14ac:dyDescent="0.3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  <c r="AS952" s="2"/>
      <c r="AT952" s="2"/>
      <c r="AU952" s="2"/>
      <c r="AV952" s="2"/>
      <c r="AW952" s="2"/>
      <c r="AX952" s="2"/>
      <c r="AY952" s="2"/>
      <c r="AZ952" s="2"/>
      <c r="BA952" s="2"/>
      <c r="BB952" s="2"/>
      <c r="BC952" s="2"/>
      <c r="BD952" s="2"/>
      <c r="BE952" s="2"/>
      <c r="BF952" s="2"/>
      <c r="BG952" s="2"/>
      <c r="BH952" s="2"/>
    </row>
    <row r="953" spans="1:60" x14ac:dyDescent="0.3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  <c r="AR953" s="2"/>
      <c r="AS953" s="2"/>
      <c r="AT953" s="2"/>
      <c r="AU953" s="2"/>
      <c r="AV953" s="2"/>
      <c r="AW953" s="2"/>
      <c r="AX953" s="2"/>
      <c r="AY953" s="2"/>
      <c r="AZ953" s="2"/>
      <c r="BA953" s="2"/>
      <c r="BB953" s="2"/>
      <c r="BC953" s="2"/>
      <c r="BD953" s="2"/>
      <c r="BE953" s="2"/>
      <c r="BF953" s="2"/>
      <c r="BG953" s="2"/>
      <c r="BH953" s="2"/>
    </row>
    <row r="954" spans="1:60" x14ac:dyDescent="0.3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  <c r="AI954" s="2"/>
      <c r="AJ954" s="2"/>
      <c r="AK954" s="2"/>
      <c r="AL954" s="2"/>
      <c r="AM954" s="2"/>
      <c r="AN954" s="2"/>
      <c r="AO954" s="2"/>
      <c r="AP954" s="2"/>
      <c r="AQ954" s="2"/>
      <c r="AR954" s="2"/>
      <c r="AS954" s="2"/>
      <c r="AT954" s="2"/>
      <c r="AU954" s="2"/>
      <c r="AV954" s="2"/>
      <c r="AW954" s="2"/>
      <c r="AX954" s="2"/>
      <c r="AY954" s="2"/>
      <c r="AZ954" s="2"/>
      <c r="BA954" s="2"/>
      <c r="BB954" s="2"/>
      <c r="BC954" s="2"/>
      <c r="BD954" s="2"/>
      <c r="BE954" s="2"/>
      <c r="BF954" s="2"/>
      <c r="BG954" s="2"/>
      <c r="BH954" s="2"/>
    </row>
    <row r="955" spans="1:60" x14ac:dyDescent="0.3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  <c r="AI955" s="2"/>
      <c r="AJ955" s="2"/>
      <c r="AK955" s="2"/>
      <c r="AL955" s="2"/>
      <c r="AM955" s="2"/>
      <c r="AN955" s="2"/>
      <c r="AO955" s="2"/>
      <c r="AP955" s="2"/>
      <c r="AQ955" s="2"/>
      <c r="AR955" s="2"/>
      <c r="AS955" s="2"/>
      <c r="AT955" s="2"/>
      <c r="AU955" s="2"/>
      <c r="AV955" s="2"/>
      <c r="AW955" s="2"/>
      <c r="AX955" s="2"/>
      <c r="AY955" s="2"/>
      <c r="AZ955" s="2"/>
      <c r="BA955" s="2"/>
      <c r="BB955" s="2"/>
      <c r="BC955" s="2"/>
      <c r="BD955" s="2"/>
      <c r="BE955" s="2"/>
      <c r="BF955" s="2"/>
      <c r="BG955" s="2"/>
      <c r="BH955" s="2"/>
    </row>
    <row r="956" spans="1:60" x14ac:dyDescent="0.3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  <c r="AS956" s="2"/>
      <c r="AT956" s="2"/>
      <c r="AU956" s="2"/>
      <c r="AV956" s="2"/>
      <c r="AW956" s="2"/>
      <c r="AX956" s="2"/>
      <c r="AY956" s="2"/>
      <c r="AZ956" s="2"/>
      <c r="BA956" s="2"/>
      <c r="BB956" s="2"/>
      <c r="BC956" s="2"/>
      <c r="BD956" s="2"/>
      <c r="BE956" s="2"/>
      <c r="BF956" s="2"/>
      <c r="BG956" s="2"/>
      <c r="BH956" s="2"/>
    </row>
    <row r="957" spans="1:60" x14ac:dyDescent="0.3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  <c r="AS957" s="2"/>
      <c r="AT957" s="2"/>
      <c r="AU957" s="2"/>
      <c r="AV957" s="2"/>
      <c r="AW957" s="2"/>
      <c r="AX957" s="2"/>
      <c r="AY957" s="2"/>
      <c r="AZ957" s="2"/>
      <c r="BA957" s="2"/>
      <c r="BB957" s="2"/>
      <c r="BC957" s="2"/>
      <c r="BD957" s="2"/>
      <c r="BE957" s="2"/>
      <c r="BF957" s="2"/>
      <c r="BG957" s="2"/>
      <c r="BH957" s="2"/>
    </row>
    <row r="958" spans="1:60" x14ac:dyDescent="0.3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  <c r="AR958" s="2"/>
      <c r="AS958" s="2"/>
      <c r="AT958" s="2"/>
      <c r="AU958" s="2"/>
      <c r="AV958" s="2"/>
      <c r="AW958" s="2"/>
      <c r="AX958" s="2"/>
      <c r="AY958" s="2"/>
      <c r="AZ958" s="2"/>
      <c r="BA958" s="2"/>
      <c r="BB958" s="2"/>
      <c r="BC958" s="2"/>
      <c r="BD958" s="2"/>
      <c r="BE958" s="2"/>
      <c r="BF958" s="2"/>
      <c r="BG958" s="2"/>
      <c r="BH958" s="2"/>
    </row>
    <row r="959" spans="1:60" x14ac:dyDescent="0.3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  <c r="AR959" s="2"/>
      <c r="AS959" s="2"/>
      <c r="AT959" s="2"/>
      <c r="AU959" s="2"/>
      <c r="AV959" s="2"/>
      <c r="AW959" s="2"/>
      <c r="AX959" s="2"/>
      <c r="AY959" s="2"/>
      <c r="AZ959" s="2"/>
      <c r="BA959" s="2"/>
      <c r="BB959" s="2"/>
      <c r="BC959" s="2"/>
      <c r="BD959" s="2"/>
      <c r="BE959" s="2"/>
      <c r="BF959" s="2"/>
      <c r="BG959" s="2"/>
      <c r="BH959" s="2"/>
    </row>
    <row r="960" spans="1:60" x14ac:dyDescent="0.3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  <c r="AP960" s="2"/>
      <c r="AQ960" s="2"/>
      <c r="AR960" s="2"/>
      <c r="AS960" s="2"/>
      <c r="AT960" s="2"/>
      <c r="AU960" s="2"/>
      <c r="AV960" s="2"/>
      <c r="AW960" s="2"/>
      <c r="AX960" s="2"/>
      <c r="AY960" s="2"/>
      <c r="AZ960" s="2"/>
      <c r="BA960" s="2"/>
      <c r="BB960" s="2"/>
      <c r="BC960" s="2"/>
      <c r="BD960" s="2"/>
      <c r="BE960" s="2"/>
      <c r="BF960" s="2"/>
      <c r="BG960" s="2"/>
      <c r="BH960" s="2"/>
    </row>
    <row r="961" spans="1:60" x14ac:dyDescent="0.3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  <c r="AO961" s="2"/>
      <c r="AP961" s="2"/>
      <c r="AQ961" s="2"/>
      <c r="AR961" s="2"/>
      <c r="AS961" s="2"/>
      <c r="AT961" s="2"/>
      <c r="AU961" s="2"/>
      <c r="AV961" s="2"/>
      <c r="AW961" s="2"/>
      <c r="AX961" s="2"/>
      <c r="AY961" s="2"/>
      <c r="AZ961" s="2"/>
      <c r="BA961" s="2"/>
      <c r="BB961" s="2"/>
      <c r="BC961" s="2"/>
      <c r="BD961" s="2"/>
      <c r="BE961" s="2"/>
      <c r="BF961" s="2"/>
      <c r="BG961" s="2"/>
      <c r="BH961" s="2"/>
    </row>
    <row r="962" spans="1:60" x14ac:dyDescent="0.3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/>
      <c r="AP962" s="2"/>
      <c r="AQ962" s="2"/>
      <c r="AR962" s="2"/>
      <c r="AS962" s="2"/>
      <c r="AT962" s="2"/>
      <c r="AU962" s="2"/>
      <c r="AV962" s="2"/>
      <c r="AW962" s="2"/>
      <c r="AX962" s="2"/>
      <c r="AY962" s="2"/>
      <c r="AZ962" s="2"/>
      <c r="BA962" s="2"/>
      <c r="BB962" s="2"/>
      <c r="BC962" s="2"/>
      <c r="BD962" s="2"/>
      <c r="BE962" s="2"/>
      <c r="BF962" s="2"/>
      <c r="BG962" s="2"/>
      <c r="BH962" s="2"/>
    </row>
    <row r="963" spans="1:60" x14ac:dyDescent="0.3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  <c r="AP963" s="2"/>
      <c r="AQ963" s="2"/>
      <c r="AR963" s="2"/>
      <c r="AS963" s="2"/>
      <c r="AT963" s="2"/>
      <c r="AU963" s="2"/>
      <c r="AV963" s="2"/>
      <c r="AW963" s="2"/>
      <c r="AX963" s="2"/>
      <c r="AY963" s="2"/>
      <c r="AZ963" s="2"/>
      <c r="BA963" s="2"/>
      <c r="BB963" s="2"/>
      <c r="BC963" s="2"/>
      <c r="BD963" s="2"/>
      <c r="BE963" s="2"/>
      <c r="BF963" s="2"/>
      <c r="BG963" s="2"/>
      <c r="BH963" s="2"/>
    </row>
    <row r="964" spans="1:60" x14ac:dyDescent="0.3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  <c r="AP964" s="2"/>
      <c r="AQ964" s="2"/>
      <c r="AR964" s="2"/>
      <c r="AS964" s="2"/>
      <c r="AT964" s="2"/>
      <c r="AU964" s="2"/>
      <c r="AV964" s="2"/>
      <c r="AW964" s="2"/>
      <c r="AX964" s="2"/>
      <c r="AY964" s="2"/>
      <c r="AZ964" s="2"/>
      <c r="BA964" s="2"/>
      <c r="BB964" s="2"/>
      <c r="BC964" s="2"/>
      <c r="BD964" s="2"/>
      <c r="BE964" s="2"/>
      <c r="BF964" s="2"/>
      <c r="BG964" s="2"/>
      <c r="BH964" s="2"/>
    </row>
    <row r="965" spans="1:60" x14ac:dyDescent="0.3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 s="2"/>
      <c r="AQ965" s="2"/>
      <c r="AR965" s="2"/>
      <c r="AS965" s="2"/>
      <c r="AT965" s="2"/>
      <c r="AU965" s="2"/>
      <c r="AV965" s="2"/>
      <c r="AW965" s="2"/>
      <c r="AX965" s="2"/>
      <c r="AY965" s="2"/>
      <c r="AZ965" s="2"/>
      <c r="BA965" s="2"/>
      <c r="BB965" s="2"/>
      <c r="BC965" s="2"/>
      <c r="BD965" s="2"/>
      <c r="BE965" s="2"/>
      <c r="BF965" s="2"/>
      <c r="BG965" s="2"/>
      <c r="BH965" s="2"/>
    </row>
    <row r="966" spans="1:60" x14ac:dyDescent="0.3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  <c r="AQ966" s="2"/>
      <c r="AR966" s="2"/>
      <c r="AS966" s="2"/>
      <c r="AT966" s="2"/>
      <c r="AU966" s="2"/>
      <c r="AV966" s="2"/>
      <c r="AW966" s="2"/>
      <c r="AX966" s="2"/>
      <c r="AY966" s="2"/>
      <c r="AZ966" s="2"/>
      <c r="BA966" s="2"/>
      <c r="BB966" s="2"/>
      <c r="BC966" s="2"/>
      <c r="BD966" s="2"/>
      <c r="BE966" s="2"/>
      <c r="BF966" s="2"/>
      <c r="BG966" s="2"/>
      <c r="BH966" s="2"/>
    </row>
    <row r="967" spans="1:60" x14ac:dyDescent="0.3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2"/>
      <c r="AQ967" s="2"/>
      <c r="AR967" s="2"/>
      <c r="AS967" s="2"/>
      <c r="AT967" s="2"/>
      <c r="AU967" s="2"/>
      <c r="AV967" s="2"/>
      <c r="AW967" s="2"/>
      <c r="AX967" s="2"/>
      <c r="AY967" s="2"/>
      <c r="AZ967" s="2"/>
      <c r="BA967" s="2"/>
      <c r="BB967" s="2"/>
      <c r="BC967" s="2"/>
      <c r="BD967" s="2"/>
      <c r="BE967" s="2"/>
      <c r="BF967" s="2"/>
      <c r="BG967" s="2"/>
      <c r="BH967" s="2"/>
    </row>
    <row r="968" spans="1:60" x14ac:dyDescent="0.3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L968" s="2"/>
      <c r="AM968" s="2"/>
      <c r="AN968" s="2"/>
      <c r="AO968" s="2"/>
      <c r="AP968" s="2"/>
      <c r="AQ968" s="2"/>
      <c r="AR968" s="2"/>
      <c r="AS968" s="2"/>
      <c r="AT968" s="2"/>
      <c r="AU968" s="2"/>
      <c r="AV968" s="2"/>
      <c r="AW968" s="2"/>
      <c r="AX968" s="2"/>
      <c r="AY968" s="2"/>
      <c r="AZ968" s="2"/>
      <c r="BA968" s="2"/>
      <c r="BB968" s="2"/>
      <c r="BC968" s="2"/>
      <c r="BD968" s="2"/>
      <c r="BE968" s="2"/>
      <c r="BF968" s="2"/>
      <c r="BG968" s="2"/>
      <c r="BH968" s="2"/>
    </row>
    <row r="969" spans="1:60" x14ac:dyDescent="0.3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  <c r="AQ969" s="2"/>
      <c r="AR969" s="2"/>
      <c r="AS969" s="2"/>
      <c r="AT969" s="2"/>
      <c r="AU969" s="2"/>
      <c r="AV969" s="2"/>
      <c r="AW969" s="2"/>
      <c r="AX969" s="2"/>
      <c r="AY969" s="2"/>
      <c r="AZ969" s="2"/>
      <c r="BA969" s="2"/>
      <c r="BB969" s="2"/>
      <c r="BC969" s="2"/>
      <c r="BD969" s="2"/>
      <c r="BE969" s="2"/>
      <c r="BF969" s="2"/>
      <c r="BG969" s="2"/>
      <c r="BH969" s="2"/>
    </row>
    <row r="970" spans="1:60" x14ac:dyDescent="0.3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  <c r="AS970" s="2"/>
      <c r="AT970" s="2"/>
      <c r="AU970" s="2"/>
      <c r="AV970" s="2"/>
      <c r="AW970" s="2"/>
      <c r="AX970" s="2"/>
      <c r="AY970" s="2"/>
      <c r="AZ970" s="2"/>
      <c r="BA970" s="2"/>
      <c r="BB970" s="2"/>
      <c r="BC970" s="2"/>
      <c r="BD970" s="2"/>
      <c r="BE970" s="2"/>
      <c r="BF970" s="2"/>
      <c r="BG970" s="2"/>
      <c r="BH970" s="2"/>
    </row>
    <row r="971" spans="1:60" x14ac:dyDescent="0.3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  <c r="AS971" s="2"/>
      <c r="AT971" s="2"/>
      <c r="AU971" s="2"/>
      <c r="AV971" s="2"/>
      <c r="AW971" s="2"/>
      <c r="AX971" s="2"/>
      <c r="AY971" s="2"/>
      <c r="AZ971" s="2"/>
      <c r="BA971" s="2"/>
      <c r="BB971" s="2"/>
      <c r="BC971" s="2"/>
      <c r="BD971" s="2"/>
      <c r="BE971" s="2"/>
      <c r="BF971" s="2"/>
      <c r="BG971" s="2"/>
      <c r="BH971" s="2"/>
    </row>
    <row r="972" spans="1:60" x14ac:dyDescent="0.3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  <c r="AI972" s="2"/>
      <c r="AJ972" s="2"/>
      <c r="AK972" s="2"/>
      <c r="AL972" s="2"/>
      <c r="AM972" s="2"/>
      <c r="AN972" s="2"/>
      <c r="AO972" s="2"/>
      <c r="AP972" s="2"/>
      <c r="AQ972" s="2"/>
      <c r="AR972" s="2"/>
      <c r="AS972" s="2"/>
      <c r="AT972" s="2"/>
      <c r="AU972" s="2"/>
      <c r="AV972" s="2"/>
      <c r="AW972" s="2"/>
      <c r="AX972" s="2"/>
      <c r="AY972" s="2"/>
      <c r="AZ972" s="2"/>
      <c r="BA972" s="2"/>
      <c r="BB972" s="2"/>
      <c r="BC972" s="2"/>
      <c r="BD972" s="2"/>
      <c r="BE972" s="2"/>
      <c r="BF972" s="2"/>
      <c r="BG972" s="2"/>
      <c r="BH972" s="2"/>
    </row>
    <row r="973" spans="1:60" x14ac:dyDescent="0.3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  <c r="AI973" s="2"/>
      <c r="AJ973" s="2"/>
      <c r="AK973" s="2"/>
      <c r="AL973" s="2"/>
      <c r="AM973" s="2"/>
      <c r="AN973" s="2"/>
      <c r="AO973" s="2"/>
      <c r="AP973" s="2"/>
      <c r="AQ973" s="2"/>
      <c r="AR973" s="2"/>
      <c r="AS973" s="2"/>
      <c r="AT973" s="2"/>
      <c r="AU973" s="2"/>
      <c r="AV973" s="2"/>
      <c r="AW973" s="2"/>
      <c r="AX973" s="2"/>
      <c r="AY973" s="2"/>
      <c r="AZ973" s="2"/>
      <c r="BA973" s="2"/>
      <c r="BB973" s="2"/>
      <c r="BC973" s="2"/>
      <c r="BD973" s="2"/>
      <c r="BE973" s="2"/>
      <c r="BF973" s="2"/>
      <c r="BG973" s="2"/>
      <c r="BH973" s="2"/>
    </row>
    <row r="974" spans="1:60" x14ac:dyDescent="0.3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  <c r="AS974" s="2"/>
      <c r="AT974" s="2"/>
      <c r="AU974" s="2"/>
      <c r="AV974" s="2"/>
      <c r="AW974" s="2"/>
      <c r="AX974" s="2"/>
      <c r="AY974" s="2"/>
      <c r="AZ974" s="2"/>
      <c r="BA974" s="2"/>
      <c r="BB974" s="2"/>
      <c r="BC974" s="2"/>
      <c r="BD974" s="2"/>
      <c r="BE974" s="2"/>
      <c r="BF974" s="2"/>
      <c r="BG974" s="2"/>
      <c r="BH974" s="2"/>
    </row>
    <row r="975" spans="1:60" x14ac:dyDescent="0.3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  <c r="AS975" s="2"/>
      <c r="AT975" s="2"/>
      <c r="AU975" s="2"/>
      <c r="AV975" s="2"/>
      <c r="AW975" s="2"/>
      <c r="AX975" s="2"/>
      <c r="AY975" s="2"/>
      <c r="AZ975" s="2"/>
      <c r="BA975" s="2"/>
      <c r="BB975" s="2"/>
      <c r="BC975" s="2"/>
      <c r="BD975" s="2"/>
      <c r="BE975" s="2"/>
      <c r="BF975" s="2"/>
      <c r="BG975" s="2"/>
      <c r="BH975" s="2"/>
    </row>
    <row r="976" spans="1:60" x14ac:dyDescent="0.3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  <c r="AS976" s="2"/>
      <c r="AT976" s="2"/>
      <c r="AU976" s="2"/>
      <c r="AV976" s="2"/>
      <c r="AW976" s="2"/>
      <c r="AX976" s="2"/>
      <c r="AY976" s="2"/>
      <c r="AZ976" s="2"/>
      <c r="BA976" s="2"/>
      <c r="BB976" s="2"/>
      <c r="BC976" s="2"/>
      <c r="BD976" s="2"/>
      <c r="BE976" s="2"/>
      <c r="BF976" s="2"/>
      <c r="BG976" s="2"/>
      <c r="BH976" s="2"/>
    </row>
    <row r="977" spans="1:60" x14ac:dyDescent="0.3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  <c r="AR977" s="2"/>
      <c r="AS977" s="2"/>
      <c r="AT977" s="2"/>
      <c r="AU977" s="2"/>
      <c r="AV977" s="2"/>
      <c r="AW977" s="2"/>
      <c r="AX977" s="2"/>
      <c r="AY977" s="2"/>
      <c r="AZ977" s="2"/>
      <c r="BA977" s="2"/>
      <c r="BB977" s="2"/>
      <c r="BC977" s="2"/>
      <c r="BD977" s="2"/>
      <c r="BE977" s="2"/>
      <c r="BF977" s="2"/>
      <c r="BG977" s="2"/>
      <c r="BH977" s="2"/>
    </row>
    <row r="978" spans="1:60" x14ac:dyDescent="0.3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  <c r="AP978" s="2"/>
      <c r="AQ978" s="2"/>
      <c r="AR978" s="2"/>
      <c r="AS978" s="2"/>
      <c r="AT978" s="2"/>
      <c r="AU978" s="2"/>
      <c r="AV978" s="2"/>
      <c r="AW978" s="2"/>
      <c r="AX978" s="2"/>
      <c r="AY978" s="2"/>
      <c r="AZ978" s="2"/>
      <c r="BA978" s="2"/>
      <c r="BB978" s="2"/>
      <c r="BC978" s="2"/>
      <c r="BD978" s="2"/>
      <c r="BE978" s="2"/>
      <c r="BF978" s="2"/>
      <c r="BG978" s="2"/>
      <c r="BH978" s="2"/>
    </row>
    <row r="979" spans="1:60" x14ac:dyDescent="0.3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  <c r="AO979" s="2"/>
      <c r="AP979" s="2"/>
      <c r="AQ979" s="2"/>
      <c r="AR979" s="2"/>
      <c r="AS979" s="2"/>
      <c r="AT979" s="2"/>
      <c r="AU979" s="2"/>
      <c r="AV979" s="2"/>
      <c r="AW979" s="2"/>
      <c r="AX979" s="2"/>
      <c r="AY979" s="2"/>
      <c r="AZ979" s="2"/>
      <c r="BA979" s="2"/>
      <c r="BB979" s="2"/>
      <c r="BC979" s="2"/>
      <c r="BD979" s="2"/>
      <c r="BE979" s="2"/>
      <c r="BF979" s="2"/>
      <c r="BG979" s="2"/>
      <c r="BH979" s="2"/>
    </row>
    <row r="980" spans="1:60" x14ac:dyDescent="0.3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/>
      <c r="AP980" s="2"/>
      <c r="AQ980" s="2"/>
      <c r="AR980" s="2"/>
      <c r="AS980" s="2"/>
      <c r="AT980" s="2"/>
      <c r="AU980" s="2"/>
      <c r="AV980" s="2"/>
      <c r="AW980" s="2"/>
      <c r="AX980" s="2"/>
      <c r="AY980" s="2"/>
      <c r="AZ980" s="2"/>
      <c r="BA980" s="2"/>
      <c r="BB980" s="2"/>
      <c r="BC980" s="2"/>
      <c r="BD980" s="2"/>
      <c r="BE980" s="2"/>
      <c r="BF980" s="2"/>
      <c r="BG980" s="2"/>
      <c r="BH980" s="2"/>
    </row>
    <row r="981" spans="1:60" x14ac:dyDescent="0.3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2"/>
      <c r="AP981" s="2"/>
      <c r="AQ981" s="2"/>
      <c r="AR981" s="2"/>
      <c r="AS981" s="2"/>
      <c r="AT981" s="2"/>
      <c r="AU981" s="2"/>
      <c r="AV981" s="2"/>
      <c r="AW981" s="2"/>
      <c r="AX981" s="2"/>
      <c r="AY981" s="2"/>
      <c r="AZ981" s="2"/>
      <c r="BA981" s="2"/>
      <c r="BB981" s="2"/>
      <c r="BC981" s="2"/>
      <c r="BD981" s="2"/>
      <c r="BE981" s="2"/>
      <c r="BF981" s="2"/>
      <c r="BG981" s="2"/>
      <c r="BH981" s="2"/>
    </row>
    <row r="982" spans="1:60" x14ac:dyDescent="0.3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  <c r="AP982" s="2"/>
      <c r="AQ982" s="2"/>
      <c r="AR982" s="2"/>
      <c r="AS982" s="2"/>
      <c r="AT982" s="2"/>
      <c r="AU982" s="2"/>
      <c r="AV982" s="2"/>
      <c r="AW982" s="2"/>
      <c r="AX982" s="2"/>
      <c r="AY982" s="2"/>
      <c r="AZ982" s="2"/>
      <c r="BA982" s="2"/>
      <c r="BB982" s="2"/>
      <c r="BC982" s="2"/>
      <c r="BD982" s="2"/>
      <c r="BE982" s="2"/>
      <c r="BF982" s="2"/>
      <c r="BG982" s="2"/>
      <c r="BH982" s="2"/>
    </row>
    <row r="983" spans="1:60" x14ac:dyDescent="0.3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  <c r="AP983" s="2"/>
      <c r="AQ983" s="2"/>
      <c r="AR983" s="2"/>
      <c r="AS983" s="2"/>
      <c r="AT983" s="2"/>
      <c r="AU983" s="2"/>
      <c r="AV983" s="2"/>
      <c r="AW983" s="2"/>
      <c r="AX983" s="2"/>
      <c r="AY983" s="2"/>
      <c r="AZ983" s="2"/>
      <c r="BA983" s="2"/>
      <c r="BB983" s="2"/>
      <c r="BC983" s="2"/>
      <c r="BD983" s="2"/>
      <c r="BE983" s="2"/>
      <c r="BF983" s="2"/>
      <c r="BG983" s="2"/>
      <c r="BH983" s="2"/>
    </row>
    <row r="984" spans="1:60" x14ac:dyDescent="0.3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  <c r="AM984" s="2"/>
      <c r="AN984" s="2"/>
      <c r="AO984" s="2"/>
      <c r="AP984" s="2"/>
      <c r="AQ984" s="2"/>
      <c r="AR984" s="2"/>
      <c r="AS984" s="2"/>
      <c r="AT984" s="2"/>
      <c r="AU984" s="2"/>
      <c r="AV984" s="2"/>
      <c r="AW984" s="2"/>
      <c r="AX984" s="2"/>
      <c r="AY984" s="2"/>
      <c r="AZ984" s="2"/>
      <c r="BA984" s="2"/>
      <c r="BB984" s="2"/>
      <c r="BC984" s="2"/>
      <c r="BD984" s="2"/>
      <c r="BE984" s="2"/>
      <c r="BF984" s="2"/>
      <c r="BG984" s="2"/>
      <c r="BH984" s="2"/>
    </row>
    <row r="985" spans="1:60" x14ac:dyDescent="0.3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  <c r="AL985" s="2"/>
      <c r="AM985" s="2"/>
      <c r="AN985" s="2"/>
      <c r="AO985" s="2"/>
      <c r="AP985" s="2"/>
      <c r="AQ985" s="2"/>
      <c r="AR985" s="2"/>
      <c r="AS985" s="2"/>
      <c r="AT985" s="2"/>
      <c r="AU985" s="2"/>
      <c r="AV985" s="2"/>
      <c r="AW985" s="2"/>
      <c r="AX985" s="2"/>
      <c r="AY985" s="2"/>
      <c r="AZ985" s="2"/>
      <c r="BA985" s="2"/>
      <c r="BB985" s="2"/>
      <c r="BC985" s="2"/>
      <c r="BD985" s="2"/>
      <c r="BE985" s="2"/>
      <c r="BF985" s="2"/>
      <c r="BG985" s="2"/>
      <c r="BH985" s="2"/>
    </row>
    <row r="986" spans="1:60" x14ac:dyDescent="0.3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  <c r="AI986" s="2"/>
      <c r="AJ986" s="2"/>
      <c r="AK986" s="2"/>
      <c r="AL986" s="2"/>
      <c r="AM986" s="2"/>
      <c r="AN986" s="2"/>
      <c r="AO986" s="2"/>
      <c r="AP986" s="2"/>
      <c r="AQ986" s="2"/>
      <c r="AR986" s="2"/>
      <c r="AS986" s="2"/>
      <c r="AT986" s="2"/>
      <c r="AU986" s="2"/>
      <c r="AV986" s="2"/>
      <c r="AW986" s="2"/>
      <c r="AX986" s="2"/>
      <c r="AY986" s="2"/>
      <c r="AZ986" s="2"/>
      <c r="BA986" s="2"/>
      <c r="BB986" s="2"/>
      <c r="BC986" s="2"/>
      <c r="BD986" s="2"/>
      <c r="BE986" s="2"/>
      <c r="BF986" s="2"/>
      <c r="BG986" s="2"/>
      <c r="BH986" s="2"/>
    </row>
    <row r="987" spans="1:60" x14ac:dyDescent="0.3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  <c r="AP987" s="2"/>
      <c r="AQ987" s="2"/>
      <c r="AR987" s="2"/>
      <c r="AS987" s="2"/>
      <c r="AT987" s="2"/>
      <c r="AU987" s="2"/>
      <c r="AV987" s="2"/>
      <c r="AW987" s="2"/>
      <c r="AX987" s="2"/>
      <c r="AY987" s="2"/>
      <c r="AZ987" s="2"/>
      <c r="BA987" s="2"/>
      <c r="BB987" s="2"/>
      <c r="BC987" s="2"/>
      <c r="BD987" s="2"/>
      <c r="BE987" s="2"/>
      <c r="BF987" s="2"/>
      <c r="BG987" s="2"/>
      <c r="BH987" s="2"/>
    </row>
    <row r="988" spans="1:60" x14ac:dyDescent="0.3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  <c r="AQ988" s="2"/>
      <c r="AR988" s="2"/>
      <c r="AS988" s="2"/>
      <c r="AT988" s="2"/>
      <c r="AU988" s="2"/>
      <c r="AV988" s="2"/>
      <c r="AW988" s="2"/>
      <c r="AX988" s="2"/>
      <c r="AY988" s="2"/>
      <c r="AZ988" s="2"/>
      <c r="BA988" s="2"/>
      <c r="BB988" s="2"/>
      <c r="BC988" s="2"/>
      <c r="BD988" s="2"/>
      <c r="BE988" s="2"/>
      <c r="BF988" s="2"/>
      <c r="BG988" s="2"/>
      <c r="BH988" s="2"/>
    </row>
    <row r="989" spans="1:60" x14ac:dyDescent="0.3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  <c r="AQ989" s="2"/>
      <c r="AR989" s="2"/>
      <c r="AS989" s="2"/>
      <c r="AT989" s="2"/>
      <c r="AU989" s="2"/>
      <c r="AV989" s="2"/>
      <c r="AW989" s="2"/>
      <c r="AX989" s="2"/>
      <c r="AY989" s="2"/>
      <c r="AZ989" s="2"/>
      <c r="BA989" s="2"/>
      <c r="BB989" s="2"/>
      <c r="BC989" s="2"/>
      <c r="BD989" s="2"/>
      <c r="BE989" s="2"/>
      <c r="BF989" s="2"/>
      <c r="BG989" s="2"/>
      <c r="BH989" s="2"/>
    </row>
    <row r="990" spans="1:60" x14ac:dyDescent="0.3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  <c r="AF990" s="2"/>
      <c r="AG990" s="2"/>
      <c r="AH990" s="2"/>
      <c r="AI990" s="2"/>
      <c r="AJ990" s="2"/>
      <c r="AK990" s="2"/>
      <c r="AL990" s="2"/>
      <c r="AM990" s="2"/>
      <c r="AN990" s="2"/>
      <c r="AO990" s="2"/>
      <c r="AP990" s="2"/>
      <c r="AQ990" s="2"/>
      <c r="AR990" s="2"/>
      <c r="AS990" s="2"/>
      <c r="AT990" s="2"/>
      <c r="AU990" s="2"/>
      <c r="AV990" s="2"/>
      <c r="AW990" s="2"/>
      <c r="AX990" s="2"/>
      <c r="AY990" s="2"/>
      <c r="AZ990" s="2"/>
      <c r="BA990" s="2"/>
      <c r="BB990" s="2"/>
      <c r="BC990" s="2"/>
      <c r="BD990" s="2"/>
      <c r="BE990" s="2"/>
      <c r="BF990" s="2"/>
      <c r="BG990" s="2"/>
      <c r="BH990" s="2"/>
    </row>
    <row r="991" spans="1:60" x14ac:dyDescent="0.3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  <c r="AF991" s="2"/>
      <c r="AG991" s="2"/>
      <c r="AH991" s="2"/>
      <c r="AI991" s="2"/>
      <c r="AJ991" s="2"/>
      <c r="AK991" s="2"/>
      <c r="AL991" s="2"/>
      <c r="AM991" s="2"/>
      <c r="AN991" s="2"/>
      <c r="AO991" s="2"/>
      <c r="AP991" s="2"/>
      <c r="AQ991" s="2"/>
      <c r="AR991" s="2"/>
      <c r="AS991" s="2"/>
      <c r="AT991" s="2"/>
      <c r="AU991" s="2"/>
      <c r="AV991" s="2"/>
      <c r="AW991" s="2"/>
      <c r="AX991" s="2"/>
      <c r="AY991" s="2"/>
      <c r="AZ991" s="2"/>
      <c r="BA991" s="2"/>
      <c r="BB991" s="2"/>
      <c r="BC991" s="2"/>
      <c r="BD991" s="2"/>
      <c r="BE991" s="2"/>
      <c r="BF991" s="2"/>
      <c r="BG991" s="2"/>
      <c r="BH991" s="2"/>
    </row>
    <row r="992" spans="1:60" x14ac:dyDescent="0.3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  <c r="AI992" s="2"/>
      <c r="AJ992" s="2"/>
      <c r="AK992" s="2"/>
      <c r="AL992" s="2"/>
      <c r="AM992" s="2"/>
      <c r="AN992" s="2"/>
      <c r="AO992" s="2"/>
      <c r="AP992" s="2"/>
      <c r="AQ992" s="2"/>
      <c r="AR992" s="2"/>
      <c r="AS992" s="2"/>
      <c r="AT992" s="2"/>
      <c r="AU992" s="2"/>
      <c r="AV992" s="2"/>
      <c r="AW992" s="2"/>
      <c r="AX992" s="2"/>
      <c r="AY992" s="2"/>
      <c r="AZ992" s="2"/>
      <c r="BA992" s="2"/>
      <c r="BB992" s="2"/>
      <c r="BC992" s="2"/>
      <c r="BD992" s="2"/>
      <c r="BE992" s="2"/>
      <c r="BF992" s="2"/>
      <c r="BG992" s="2"/>
      <c r="BH992" s="2"/>
    </row>
    <row r="993" spans="1:60" x14ac:dyDescent="0.3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  <c r="AI993" s="2"/>
      <c r="AJ993" s="2"/>
      <c r="AK993" s="2"/>
      <c r="AL993" s="2"/>
      <c r="AM993" s="2"/>
      <c r="AN993" s="2"/>
      <c r="AO993" s="2"/>
      <c r="AP993" s="2"/>
      <c r="AQ993" s="2"/>
      <c r="AR993" s="2"/>
      <c r="AS993" s="2"/>
      <c r="AT993" s="2"/>
      <c r="AU993" s="2"/>
      <c r="AV993" s="2"/>
      <c r="AW993" s="2"/>
      <c r="AX993" s="2"/>
      <c r="AY993" s="2"/>
      <c r="AZ993" s="2"/>
      <c r="BA993" s="2"/>
      <c r="BB993" s="2"/>
      <c r="BC993" s="2"/>
      <c r="BD993" s="2"/>
      <c r="BE993" s="2"/>
      <c r="BF993" s="2"/>
      <c r="BG993" s="2"/>
      <c r="BH993" s="2"/>
    </row>
    <row r="994" spans="1:60" x14ac:dyDescent="0.3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  <c r="AI994" s="2"/>
      <c r="AJ994" s="2"/>
      <c r="AK994" s="2"/>
      <c r="AL994" s="2"/>
      <c r="AM994" s="2"/>
      <c r="AN994" s="2"/>
      <c r="AO994" s="2"/>
      <c r="AP994" s="2"/>
      <c r="AQ994" s="2"/>
      <c r="AR994" s="2"/>
      <c r="AS994" s="2"/>
      <c r="AT994" s="2"/>
      <c r="AU994" s="2"/>
      <c r="AV994" s="2"/>
      <c r="AW994" s="2"/>
      <c r="AX994" s="2"/>
      <c r="AY994" s="2"/>
      <c r="AZ994" s="2"/>
      <c r="BA994" s="2"/>
      <c r="BB994" s="2"/>
      <c r="BC994" s="2"/>
      <c r="BD994" s="2"/>
      <c r="BE994" s="2"/>
      <c r="BF994" s="2"/>
      <c r="BG994" s="2"/>
      <c r="BH994" s="2"/>
    </row>
    <row r="995" spans="1:60" x14ac:dyDescent="0.3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  <c r="AI995" s="2"/>
      <c r="AJ995" s="2"/>
      <c r="AK995" s="2"/>
      <c r="AL995" s="2"/>
      <c r="AM995" s="2"/>
      <c r="AN995" s="2"/>
      <c r="AO995" s="2"/>
      <c r="AP995" s="2"/>
      <c r="AQ995" s="2"/>
      <c r="AR995" s="2"/>
      <c r="AS995" s="2"/>
      <c r="AT995" s="2"/>
      <c r="AU995" s="2"/>
      <c r="AV995" s="2"/>
      <c r="AW995" s="2"/>
      <c r="AX995" s="2"/>
      <c r="AY995" s="2"/>
      <c r="AZ995" s="2"/>
      <c r="BA995" s="2"/>
      <c r="BB995" s="2"/>
      <c r="BC995" s="2"/>
      <c r="BD995" s="2"/>
      <c r="BE995" s="2"/>
      <c r="BF995" s="2"/>
      <c r="BG995" s="2"/>
      <c r="BH995" s="2"/>
    </row>
    <row r="996" spans="1:60" x14ac:dyDescent="0.3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  <c r="AF996" s="2"/>
      <c r="AG996" s="2"/>
      <c r="AH996" s="2"/>
      <c r="AI996" s="2"/>
      <c r="AJ996" s="2"/>
      <c r="AK996" s="2"/>
      <c r="AL996" s="2"/>
      <c r="AM996" s="2"/>
      <c r="AN996" s="2"/>
      <c r="AO996" s="2"/>
      <c r="AP996" s="2"/>
      <c r="AQ996" s="2"/>
      <c r="AR996" s="2"/>
      <c r="AS996" s="2"/>
      <c r="AT996" s="2"/>
      <c r="AU996" s="2"/>
      <c r="AV996" s="2"/>
      <c r="AW996" s="2"/>
      <c r="AX996" s="2"/>
      <c r="AY996" s="2"/>
      <c r="AZ996" s="2"/>
      <c r="BA996" s="2"/>
      <c r="BB996" s="2"/>
      <c r="BC996" s="2"/>
      <c r="BD996" s="2"/>
      <c r="BE996" s="2"/>
      <c r="BF996" s="2"/>
      <c r="BG996" s="2"/>
      <c r="BH996" s="2"/>
    </row>
    <row r="997" spans="1:60" x14ac:dyDescent="0.3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/>
      <c r="AF997" s="2"/>
      <c r="AG997" s="2"/>
      <c r="AH997" s="2"/>
      <c r="AI997" s="2"/>
      <c r="AJ997" s="2"/>
      <c r="AK997" s="2"/>
      <c r="AL997" s="2"/>
      <c r="AM997" s="2"/>
      <c r="AN997" s="2"/>
      <c r="AO997" s="2"/>
      <c r="AP997" s="2"/>
      <c r="AQ997" s="2"/>
      <c r="AR997" s="2"/>
      <c r="AS997" s="2"/>
      <c r="AT997" s="2"/>
      <c r="AU997" s="2"/>
      <c r="AV997" s="2"/>
      <c r="AW997" s="2"/>
      <c r="AX997" s="2"/>
      <c r="AY997" s="2"/>
      <c r="AZ997" s="2"/>
      <c r="BA997" s="2"/>
      <c r="BB997" s="2"/>
      <c r="BC997" s="2"/>
      <c r="BD997" s="2"/>
      <c r="BE997" s="2"/>
      <c r="BF997" s="2"/>
      <c r="BG997" s="2"/>
      <c r="BH997" s="2"/>
    </row>
    <row r="998" spans="1:60" x14ac:dyDescent="0.3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2"/>
      <c r="AF998" s="2"/>
      <c r="AG998" s="2"/>
      <c r="AH998" s="2"/>
      <c r="AI998" s="2"/>
      <c r="AJ998" s="2"/>
      <c r="AK998" s="2"/>
      <c r="AL998" s="2"/>
      <c r="AM998" s="2"/>
      <c r="AN998" s="2"/>
      <c r="AO998" s="2"/>
      <c r="AP998" s="2"/>
      <c r="AQ998" s="2"/>
      <c r="AR998" s="2"/>
      <c r="AS998" s="2"/>
      <c r="AT998" s="2"/>
      <c r="AU998" s="2"/>
      <c r="AV998" s="2"/>
      <c r="AW998" s="2"/>
      <c r="AX998" s="2"/>
      <c r="AY998" s="2"/>
      <c r="AZ998" s="2"/>
      <c r="BA998" s="2"/>
      <c r="BB998" s="2"/>
      <c r="BC998" s="2"/>
      <c r="BD998" s="2"/>
      <c r="BE998" s="2"/>
      <c r="BF998" s="2"/>
      <c r="BG998" s="2"/>
      <c r="BH998" s="2"/>
    </row>
    <row r="999" spans="1:60" x14ac:dyDescent="0.3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  <c r="AE999" s="2"/>
      <c r="AF999" s="2"/>
      <c r="AG999" s="2"/>
      <c r="AH999" s="2"/>
      <c r="AI999" s="2"/>
      <c r="AJ999" s="2"/>
      <c r="AK999" s="2"/>
      <c r="AL999" s="2"/>
      <c r="AM999" s="2"/>
      <c r="AN999" s="2"/>
      <c r="AO999" s="2"/>
      <c r="AP999" s="2"/>
      <c r="AQ999" s="2"/>
      <c r="AR999" s="2"/>
      <c r="AS999" s="2"/>
      <c r="AT999" s="2"/>
      <c r="AU999" s="2"/>
      <c r="AV999" s="2"/>
      <c r="AW999" s="2"/>
      <c r="AX999" s="2"/>
      <c r="AY999" s="2"/>
      <c r="AZ999" s="2"/>
      <c r="BA999" s="2"/>
      <c r="BB999" s="2"/>
      <c r="BC999" s="2"/>
      <c r="BD999" s="2"/>
      <c r="BE999" s="2"/>
      <c r="BF999" s="2"/>
      <c r="BG999" s="2"/>
      <c r="BH999" s="2"/>
    </row>
    <row r="1000" spans="1:60" x14ac:dyDescent="0.3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  <c r="AD1000" s="2"/>
      <c r="AE1000" s="2"/>
      <c r="AF1000" s="2"/>
      <c r="AG1000" s="2"/>
      <c r="AH1000" s="2"/>
      <c r="AI1000" s="2"/>
      <c r="AJ1000" s="2"/>
      <c r="AK1000" s="2"/>
      <c r="AL1000" s="2"/>
      <c r="AM1000" s="2"/>
      <c r="AN1000" s="2"/>
      <c r="AO1000" s="2"/>
      <c r="AP1000" s="2"/>
      <c r="AQ1000" s="2"/>
      <c r="AR1000" s="2"/>
      <c r="AS1000" s="2"/>
      <c r="AT1000" s="2"/>
      <c r="AU1000" s="2"/>
      <c r="AV1000" s="2"/>
      <c r="AW1000" s="2"/>
      <c r="AX1000" s="2"/>
      <c r="AY1000" s="2"/>
      <c r="AZ1000" s="2"/>
      <c r="BA1000" s="2"/>
      <c r="BB1000" s="2"/>
      <c r="BC1000" s="2"/>
      <c r="BD1000" s="2"/>
      <c r="BE1000" s="2"/>
      <c r="BF1000" s="2"/>
      <c r="BG1000" s="2"/>
      <c r="BH1000" s="2"/>
    </row>
    <row r="1001" spans="1:60" x14ac:dyDescent="0.3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  <c r="AA1001" s="2"/>
      <c r="AB1001" s="2"/>
      <c r="AC1001" s="2"/>
      <c r="AD1001" s="2"/>
      <c r="AE1001" s="2"/>
      <c r="AF1001" s="2"/>
      <c r="AG1001" s="2"/>
      <c r="AH1001" s="2"/>
      <c r="AI1001" s="2"/>
      <c r="AJ1001" s="2"/>
      <c r="AK1001" s="2"/>
      <c r="AL1001" s="2"/>
      <c r="AM1001" s="2"/>
      <c r="AN1001" s="2"/>
      <c r="AO1001" s="2"/>
      <c r="AP1001" s="2"/>
      <c r="AQ1001" s="2"/>
      <c r="AR1001" s="2"/>
      <c r="AS1001" s="2"/>
      <c r="AT1001" s="2"/>
      <c r="AU1001" s="2"/>
      <c r="AV1001" s="2"/>
      <c r="AW1001" s="2"/>
      <c r="AX1001" s="2"/>
      <c r="AY1001" s="2"/>
      <c r="AZ1001" s="2"/>
      <c r="BA1001" s="2"/>
      <c r="BB1001" s="2"/>
      <c r="BC1001" s="2"/>
      <c r="BD1001" s="2"/>
      <c r="BE1001" s="2"/>
      <c r="BF1001" s="2"/>
      <c r="BG1001" s="2"/>
      <c r="BH1001" s="2"/>
    </row>
    <row r="1002" spans="1:60" x14ac:dyDescent="0.3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  <c r="AA1002" s="2"/>
      <c r="AB1002" s="2"/>
      <c r="AC1002" s="2"/>
      <c r="AD1002" s="2"/>
      <c r="AE1002" s="2"/>
      <c r="AF1002" s="2"/>
      <c r="AG1002" s="2"/>
      <c r="AH1002" s="2"/>
      <c r="AI1002" s="2"/>
      <c r="AJ1002" s="2"/>
      <c r="AK1002" s="2"/>
      <c r="AL1002" s="2"/>
      <c r="AM1002" s="2"/>
      <c r="AN1002" s="2"/>
      <c r="AO1002" s="2"/>
      <c r="AP1002" s="2"/>
      <c r="AQ1002" s="2"/>
      <c r="AR1002" s="2"/>
      <c r="AS1002" s="2"/>
      <c r="AT1002" s="2"/>
      <c r="AU1002" s="2"/>
      <c r="AV1002" s="2"/>
      <c r="AW1002" s="2"/>
      <c r="AX1002" s="2"/>
      <c r="AY1002" s="2"/>
      <c r="AZ1002" s="2"/>
      <c r="BA1002" s="2"/>
      <c r="BB1002" s="2"/>
      <c r="BC1002" s="2"/>
      <c r="BD1002" s="2"/>
      <c r="BE1002" s="2"/>
      <c r="BF1002" s="2"/>
      <c r="BG1002" s="2"/>
      <c r="BH1002" s="2"/>
    </row>
    <row r="1003" spans="1:60" x14ac:dyDescent="0.3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  <c r="AA1003" s="2"/>
      <c r="AB1003" s="2"/>
      <c r="AC1003" s="2"/>
      <c r="AD1003" s="2"/>
      <c r="AE1003" s="2"/>
      <c r="AF1003" s="2"/>
      <c r="AG1003" s="2"/>
      <c r="AH1003" s="2"/>
      <c r="AI1003" s="2"/>
      <c r="AJ1003" s="2"/>
      <c r="AK1003" s="2"/>
      <c r="AL1003" s="2"/>
      <c r="AM1003" s="2"/>
      <c r="AN1003" s="2"/>
      <c r="AO1003" s="2"/>
      <c r="AP1003" s="2"/>
      <c r="AQ1003" s="2"/>
      <c r="AR1003" s="2"/>
      <c r="AS1003" s="2"/>
      <c r="AT1003" s="2"/>
      <c r="AU1003" s="2"/>
      <c r="AV1003" s="2"/>
      <c r="AW1003" s="2"/>
      <c r="AX1003" s="2"/>
      <c r="AY1003" s="2"/>
      <c r="AZ1003" s="2"/>
      <c r="BA1003" s="2"/>
      <c r="BB1003" s="2"/>
      <c r="BC1003" s="2"/>
      <c r="BD1003" s="2"/>
      <c r="BE1003" s="2"/>
      <c r="BF1003" s="2"/>
      <c r="BG1003" s="2"/>
      <c r="BH1003" s="2"/>
    </row>
    <row r="1004" spans="1:60" x14ac:dyDescent="0.3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2"/>
      <c r="Y1004" s="2"/>
      <c r="Z1004" s="2"/>
      <c r="AA1004" s="2"/>
      <c r="AB1004" s="2"/>
      <c r="AC1004" s="2"/>
      <c r="AD1004" s="2"/>
      <c r="AE1004" s="2"/>
      <c r="AF1004" s="2"/>
      <c r="AG1004" s="2"/>
      <c r="AH1004" s="2"/>
      <c r="AI1004" s="2"/>
      <c r="AJ1004" s="2"/>
      <c r="AK1004" s="2"/>
      <c r="AL1004" s="2"/>
      <c r="AM1004" s="2"/>
      <c r="AN1004" s="2"/>
      <c r="AO1004" s="2"/>
      <c r="AP1004" s="2"/>
      <c r="AQ1004" s="2"/>
      <c r="AR1004" s="2"/>
      <c r="AS1004" s="2"/>
      <c r="AT1004" s="2"/>
      <c r="AU1004" s="2"/>
      <c r="AV1004" s="2"/>
      <c r="AW1004" s="2"/>
      <c r="AX1004" s="2"/>
      <c r="AY1004" s="2"/>
      <c r="AZ1004" s="2"/>
      <c r="BA1004" s="2"/>
      <c r="BB1004" s="2"/>
      <c r="BC1004" s="2"/>
      <c r="BD1004" s="2"/>
      <c r="BE1004" s="2"/>
      <c r="BF1004" s="2"/>
      <c r="BG1004" s="2"/>
      <c r="BH1004" s="2"/>
    </row>
    <row r="1005" spans="1:60" x14ac:dyDescent="0.3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  <c r="O1005" s="2"/>
      <c r="P1005" s="2"/>
      <c r="Q1005" s="2"/>
      <c r="R1005" s="2"/>
      <c r="S1005" s="2"/>
      <c r="T1005" s="2"/>
      <c r="U1005" s="2"/>
      <c r="V1005" s="2"/>
      <c r="W1005" s="2"/>
      <c r="X1005" s="2"/>
      <c r="Y1005" s="2"/>
      <c r="Z1005" s="2"/>
      <c r="AA1005" s="2"/>
      <c r="AB1005" s="2"/>
      <c r="AC1005" s="2"/>
      <c r="AD1005" s="2"/>
      <c r="AE1005" s="2"/>
      <c r="AF1005" s="2"/>
      <c r="AG1005" s="2"/>
      <c r="AH1005" s="2"/>
      <c r="AI1005" s="2"/>
      <c r="AJ1005" s="2"/>
      <c r="AK1005" s="2"/>
      <c r="AL1005" s="2"/>
      <c r="AM1005" s="2"/>
      <c r="AN1005" s="2"/>
      <c r="AO1005" s="2"/>
      <c r="AP1005" s="2"/>
      <c r="AQ1005" s="2"/>
      <c r="AR1005" s="2"/>
      <c r="AS1005" s="2"/>
      <c r="AT1005" s="2"/>
      <c r="AU1005" s="2"/>
      <c r="AV1005" s="2"/>
      <c r="AW1005" s="2"/>
      <c r="AX1005" s="2"/>
      <c r="AY1005" s="2"/>
      <c r="AZ1005" s="2"/>
      <c r="BA1005" s="2"/>
      <c r="BB1005" s="2"/>
      <c r="BC1005" s="2"/>
      <c r="BD1005" s="2"/>
      <c r="BE1005" s="2"/>
      <c r="BF1005" s="2"/>
      <c r="BG1005" s="2"/>
      <c r="BH1005" s="2"/>
    </row>
    <row r="1006" spans="1:60" x14ac:dyDescent="0.3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  <c r="O1006" s="2"/>
      <c r="P1006" s="2"/>
      <c r="Q1006" s="2"/>
      <c r="R1006" s="2"/>
      <c r="S1006" s="2"/>
      <c r="T1006" s="2"/>
      <c r="U1006" s="2"/>
      <c r="V1006" s="2"/>
      <c r="W1006" s="2"/>
      <c r="X1006" s="2"/>
      <c r="Y1006" s="2"/>
      <c r="Z1006" s="2"/>
      <c r="AA1006" s="2"/>
      <c r="AB1006" s="2"/>
      <c r="AC1006" s="2"/>
      <c r="AD1006" s="2"/>
      <c r="AE1006" s="2"/>
      <c r="AF1006" s="2"/>
      <c r="AG1006" s="2"/>
      <c r="AH1006" s="2"/>
      <c r="AI1006" s="2"/>
      <c r="AJ1006" s="2"/>
      <c r="AK1006" s="2"/>
      <c r="AL1006" s="2"/>
      <c r="AM1006" s="2"/>
      <c r="AN1006" s="2"/>
      <c r="AO1006" s="2"/>
      <c r="AP1006" s="2"/>
      <c r="AQ1006" s="2"/>
      <c r="AR1006" s="2"/>
      <c r="AS1006" s="2"/>
      <c r="AT1006" s="2"/>
      <c r="AU1006" s="2"/>
      <c r="AV1006" s="2"/>
      <c r="AW1006" s="2"/>
      <c r="AX1006" s="2"/>
      <c r="AY1006" s="2"/>
      <c r="AZ1006" s="2"/>
      <c r="BA1006" s="2"/>
      <c r="BB1006" s="2"/>
      <c r="BC1006" s="2"/>
      <c r="BD1006" s="2"/>
      <c r="BE1006" s="2"/>
      <c r="BF1006" s="2"/>
      <c r="BG1006" s="2"/>
      <c r="BH1006" s="2"/>
    </row>
    <row r="1007" spans="1:60" x14ac:dyDescent="0.3">
      <c r="A1007" s="2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  <c r="O1007" s="2"/>
      <c r="P1007" s="2"/>
      <c r="Q1007" s="2"/>
      <c r="R1007" s="2"/>
      <c r="S1007" s="2"/>
      <c r="T1007" s="2"/>
      <c r="U1007" s="2"/>
      <c r="V1007" s="2"/>
      <c r="W1007" s="2"/>
      <c r="X1007" s="2"/>
      <c r="Y1007" s="2"/>
      <c r="Z1007" s="2"/>
      <c r="AA1007" s="2"/>
      <c r="AB1007" s="2"/>
      <c r="AC1007" s="2"/>
      <c r="AD1007" s="2"/>
      <c r="AE1007" s="2"/>
      <c r="AF1007" s="2"/>
      <c r="AG1007" s="2"/>
      <c r="AH1007" s="2"/>
      <c r="AI1007" s="2"/>
      <c r="AJ1007" s="2"/>
      <c r="AK1007" s="2"/>
      <c r="AL1007" s="2"/>
      <c r="AM1007" s="2"/>
      <c r="AN1007" s="2"/>
      <c r="AO1007" s="2"/>
      <c r="AP1007" s="2"/>
      <c r="AQ1007" s="2"/>
      <c r="AR1007" s="2"/>
      <c r="AS1007" s="2"/>
      <c r="AT1007" s="2"/>
      <c r="AU1007" s="2"/>
      <c r="AV1007" s="2"/>
      <c r="AW1007" s="2"/>
      <c r="AX1007" s="2"/>
      <c r="AY1007" s="2"/>
      <c r="AZ1007" s="2"/>
      <c r="BA1007" s="2"/>
      <c r="BB1007" s="2"/>
      <c r="BC1007" s="2"/>
      <c r="BD1007" s="2"/>
      <c r="BE1007" s="2"/>
      <c r="BF1007" s="2"/>
      <c r="BG1007" s="2"/>
      <c r="BH1007" s="2"/>
    </row>
    <row r="1008" spans="1:60" x14ac:dyDescent="0.3">
      <c r="A1008" s="2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  <c r="O1008" s="2"/>
      <c r="P1008" s="2"/>
      <c r="Q1008" s="2"/>
      <c r="R1008" s="2"/>
      <c r="S1008" s="2"/>
      <c r="T1008" s="2"/>
      <c r="U1008" s="2"/>
      <c r="V1008" s="2"/>
      <c r="W1008" s="2"/>
      <c r="X1008" s="2"/>
      <c r="Y1008" s="2"/>
      <c r="Z1008" s="2"/>
      <c r="AA1008" s="2"/>
      <c r="AB1008" s="2"/>
      <c r="AC1008" s="2"/>
      <c r="AD1008" s="2"/>
      <c r="AE1008" s="2"/>
      <c r="AF1008" s="2"/>
      <c r="AG1008" s="2"/>
      <c r="AH1008" s="2"/>
      <c r="AI1008" s="2"/>
      <c r="AJ1008" s="2"/>
      <c r="AK1008" s="2"/>
      <c r="AL1008" s="2"/>
      <c r="AM1008" s="2"/>
      <c r="AN1008" s="2"/>
      <c r="AO1008" s="2"/>
      <c r="AP1008" s="2"/>
      <c r="AQ1008" s="2"/>
      <c r="AR1008" s="2"/>
      <c r="AS1008" s="2"/>
      <c r="AT1008" s="2"/>
      <c r="AU1008" s="2"/>
      <c r="AV1008" s="2"/>
      <c r="AW1008" s="2"/>
      <c r="AX1008" s="2"/>
      <c r="AY1008" s="2"/>
      <c r="AZ1008" s="2"/>
      <c r="BA1008" s="2"/>
      <c r="BB1008" s="2"/>
      <c r="BC1008" s="2"/>
      <c r="BD1008" s="2"/>
      <c r="BE1008" s="2"/>
      <c r="BF1008" s="2"/>
      <c r="BG1008" s="2"/>
      <c r="BH1008" s="2"/>
    </row>
    <row r="1009" spans="1:60" x14ac:dyDescent="0.3">
      <c r="A1009" s="2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  <c r="O1009" s="2"/>
      <c r="P1009" s="2"/>
      <c r="Q1009" s="2"/>
      <c r="R1009" s="2"/>
      <c r="S1009" s="2"/>
      <c r="T1009" s="2"/>
      <c r="U1009" s="2"/>
      <c r="V1009" s="2"/>
      <c r="W1009" s="2"/>
      <c r="X1009" s="2"/>
      <c r="Y1009" s="2"/>
      <c r="Z1009" s="2"/>
      <c r="AA1009" s="2"/>
      <c r="AB1009" s="2"/>
      <c r="AC1009" s="2"/>
      <c r="AD1009" s="2"/>
      <c r="AE1009" s="2"/>
      <c r="AF1009" s="2"/>
      <c r="AG1009" s="2"/>
      <c r="AH1009" s="2"/>
      <c r="AI1009" s="2"/>
      <c r="AJ1009" s="2"/>
      <c r="AK1009" s="2"/>
      <c r="AL1009" s="2"/>
      <c r="AM1009" s="2"/>
      <c r="AN1009" s="2"/>
      <c r="AO1009" s="2"/>
      <c r="AP1009" s="2"/>
      <c r="AQ1009" s="2"/>
      <c r="AR1009" s="2"/>
      <c r="AS1009" s="2"/>
      <c r="AT1009" s="2"/>
      <c r="AU1009" s="2"/>
      <c r="AV1009" s="2"/>
      <c r="AW1009" s="2"/>
      <c r="AX1009" s="2"/>
      <c r="AY1009" s="2"/>
      <c r="AZ1009" s="2"/>
      <c r="BA1009" s="2"/>
      <c r="BB1009" s="2"/>
      <c r="BC1009" s="2"/>
      <c r="BD1009" s="2"/>
      <c r="BE1009" s="2"/>
      <c r="BF1009" s="2"/>
      <c r="BG1009" s="2"/>
      <c r="BH1009" s="2"/>
    </row>
    <row r="1010" spans="1:60" x14ac:dyDescent="0.3">
      <c r="A1010" s="2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/>
      <c r="O1010" s="2"/>
      <c r="P1010" s="2"/>
      <c r="Q1010" s="2"/>
      <c r="R1010" s="2"/>
      <c r="S1010" s="2"/>
      <c r="T1010" s="2"/>
      <c r="U1010" s="2"/>
      <c r="V1010" s="2"/>
      <c r="W1010" s="2"/>
      <c r="X1010" s="2"/>
      <c r="Y1010" s="2"/>
      <c r="Z1010" s="2"/>
      <c r="AA1010" s="2"/>
      <c r="AB1010" s="2"/>
      <c r="AC1010" s="2"/>
      <c r="AD1010" s="2"/>
      <c r="AE1010" s="2"/>
      <c r="AF1010" s="2"/>
      <c r="AG1010" s="2"/>
      <c r="AH1010" s="2"/>
      <c r="AI1010" s="2"/>
      <c r="AJ1010" s="2"/>
      <c r="AK1010" s="2"/>
      <c r="AL1010" s="2"/>
      <c r="AM1010" s="2"/>
      <c r="AN1010" s="2"/>
      <c r="AO1010" s="2"/>
      <c r="AP1010" s="2"/>
      <c r="AQ1010" s="2"/>
      <c r="AR1010" s="2"/>
      <c r="AS1010" s="2"/>
      <c r="AT1010" s="2"/>
      <c r="AU1010" s="2"/>
      <c r="AV1010" s="2"/>
      <c r="AW1010" s="2"/>
      <c r="AX1010" s="2"/>
      <c r="AY1010" s="2"/>
      <c r="AZ1010" s="2"/>
      <c r="BA1010" s="2"/>
      <c r="BB1010" s="2"/>
      <c r="BC1010" s="2"/>
      <c r="BD1010" s="2"/>
      <c r="BE1010" s="2"/>
      <c r="BF1010" s="2"/>
      <c r="BG1010" s="2"/>
      <c r="BH1010" s="2"/>
    </row>
    <row r="1011" spans="1:60" x14ac:dyDescent="0.3">
      <c r="A1011" s="2"/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2"/>
      <c r="O1011" s="2"/>
      <c r="P1011" s="2"/>
      <c r="Q1011" s="2"/>
      <c r="R1011" s="2"/>
      <c r="S1011" s="2"/>
      <c r="T1011" s="2"/>
      <c r="U1011" s="2"/>
      <c r="V1011" s="2"/>
      <c r="W1011" s="2"/>
      <c r="X1011" s="2"/>
      <c r="Y1011" s="2"/>
      <c r="Z1011" s="2"/>
      <c r="AA1011" s="2"/>
      <c r="AB1011" s="2"/>
      <c r="AC1011" s="2"/>
      <c r="AD1011" s="2"/>
      <c r="AE1011" s="2"/>
      <c r="AF1011" s="2"/>
      <c r="AG1011" s="2"/>
      <c r="AH1011" s="2"/>
      <c r="AI1011" s="2"/>
      <c r="AJ1011" s="2"/>
      <c r="AK1011" s="2"/>
      <c r="AL1011" s="2"/>
      <c r="AM1011" s="2"/>
      <c r="AN1011" s="2"/>
      <c r="AO1011" s="2"/>
      <c r="AP1011" s="2"/>
      <c r="AQ1011" s="2"/>
      <c r="AR1011" s="2"/>
      <c r="AS1011" s="2"/>
      <c r="AT1011" s="2"/>
      <c r="AU1011" s="2"/>
      <c r="AV1011" s="2"/>
      <c r="AW1011" s="2"/>
      <c r="AX1011" s="2"/>
      <c r="AY1011" s="2"/>
      <c r="AZ1011" s="2"/>
      <c r="BA1011" s="2"/>
      <c r="BB1011" s="2"/>
      <c r="BC1011" s="2"/>
      <c r="BD1011" s="2"/>
      <c r="BE1011" s="2"/>
      <c r="BF1011" s="2"/>
      <c r="BG1011" s="2"/>
      <c r="BH1011" s="2"/>
    </row>
    <row r="1012" spans="1:60" x14ac:dyDescent="0.3">
      <c r="A1012" s="2"/>
      <c r="B1012" s="2"/>
      <c r="C1012" s="2"/>
      <c r="D1012" s="2"/>
      <c r="E1012" s="2"/>
      <c r="F1012" s="2"/>
      <c r="G1012" s="2"/>
      <c r="H1012" s="2"/>
      <c r="I1012" s="2"/>
      <c r="J1012" s="2"/>
      <c r="K1012" s="2"/>
      <c r="L1012" s="2"/>
      <c r="M1012" s="2"/>
      <c r="N1012" s="2"/>
      <c r="O1012" s="2"/>
      <c r="P1012" s="2"/>
      <c r="Q1012" s="2"/>
      <c r="R1012" s="2"/>
      <c r="S1012" s="2"/>
      <c r="T1012" s="2"/>
      <c r="U1012" s="2"/>
      <c r="V1012" s="2"/>
      <c r="W1012" s="2"/>
      <c r="X1012" s="2"/>
      <c r="Y1012" s="2"/>
      <c r="Z1012" s="2"/>
      <c r="AA1012" s="2"/>
      <c r="AB1012" s="2"/>
      <c r="AC1012" s="2"/>
      <c r="AD1012" s="2"/>
      <c r="AE1012" s="2"/>
      <c r="AF1012" s="2"/>
      <c r="AG1012" s="2"/>
      <c r="AH1012" s="2"/>
      <c r="AI1012" s="2"/>
      <c r="AJ1012" s="2"/>
      <c r="AK1012" s="2"/>
      <c r="AL1012" s="2"/>
      <c r="AM1012" s="2"/>
      <c r="AN1012" s="2"/>
      <c r="AO1012" s="2"/>
      <c r="AP1012" s="2"/>
      <c r="AQ1012" s="2"/>
      <c r="AR1012" s="2"/>
      <c r="AS1012" s="2"/>
      <c r="AT1012" s="2"/>
      <c r="AU1012" s="2"/>
      <c r="AV1012" s="2"/>
      <c r="AW1012" s="2"/>
      <c r="AX1012" s="2"/>
      <c r="AY1012" s="2"/>
      <c r="AZ1012" s="2"/>
      <c r="BA1012" s="2"/>
      <c r="BB1012" s="2"/>
      <c r="BC1012" s="2"/>
      <c r="BD1012" s="2"/>
      <c r="BE1012" s="2"/>
      <c r="BF1012" s="2"/>
      <c r="BG1012" s="2"/>
      <c r="BH1012" s="2"/>
    </row>
    <row r="1013" spans="1:60" x14ac:dyDescent="0.3">
      <c r="A1013" s="2"/>
      <c r="B1013" s="2"/>
      <c r="C1013" s="2"/>
      <c r="D1013" s="2"/>
      <c r="E1013" s="2"/>
      <c r="F1013" s="2"/>
      <c r="G1013" s="2"/>
      <c r="H1013" s="2"/>
      <c r="I1013" s="2"/>
      <c r="J1013" s="2"/>
      <c r="K1013" s="2"/>
      <c r="L1013" s="2"/>
      <c r="M1013" s="2"/>
      <c r="N1013" s="2"/>
      <c r="O1013" s="2"/>
      <c r="P1013" s="2"/>
      <c r="Q1013" s="2"/>
      <c r="R1013" s="2"/>
      <c r="S1013" s="2"/>
      <c r="T1013" s="2"/>
      <c r="U1013" s="2"/>
      <c r="V1013" s="2"/>
      <c r="W1013" s="2"/>
      <c r="X1013" s="2"/>
      <c r="Y1013" s="2"/>
      <c r="Z1013" s="2"/>
      <c r="AA1013" s="2"/>
      <c r="AB1013" s="2"/>
      <c r="AC1013" s="2"/>
      <c r="AD1013" s="2"/>
      <c r="AE1013" s="2"/>
      <c r="AF1013" s="2"/>
      <c r="AG1013" s="2"/>
      <c r="AH1013" s="2"/>
      <c r="AI1013" s="2"/>
      <c r="AJ1013" s="2"/>
      <c r="AK1013" s="2"/>
      <c r="AL1013" s="2"/>
      <c r="AM1013" s="2"/>
      <c r="AN1013" s="2"/>
      <c r="AO1013" s="2"/>
      <c r="AP1013" s="2"/>
      <c r="AQ1013" s="2"/>
      <c r="AR1013" s="2"/>
      <c r="AS1013" s="2"/>
      <c r="AT1013" s="2"/>
      <c r="AU1013" s="2"/>
      <c r="AV1013" s="2"/>
      <c r="AW1013" s="2"/>
      <c r="AX1013" s="2"/>
      <c r="AY1013" s="2"/>
      <c r="AZ1013" s="2"/>
      <c r="BA1013" s="2"/>
      <c r="BB1013" s="2"/>
      <c r="BC1013" s="2"/>
      <c r="BD1013" s="2"/>
      <c r="BE1013" s="2"/>
      <c r="BF1013" s="2"/>
      <c r="BG1013" s="2"/>
      <c r="BH1013" s="2"/>
    </row>
    <row r="1014" spans="1:60" x14ac:dyDescent="0.3">
      <c r="A1014" s="2"/>
      <c r="B1014" s="2"/>
      <c r="C1014" s="2"/>
      <c r="D1014" s="2"/>
      <c r="E1014" s="2"/>
      <c r="F1014" s="2"/>
      <c r="G1014" s="2"/>
      <c r="H1014" s="2"/>
      <c r="I1014" s="2"/>
      <c r="J1014" s="2"/>
      <c r="K1014" s="2"/>
      <c r="L1014" s="2"/>
      <c r="M1014" s="2"/>
      <c r="N1014" s="2"/>
      <c r="O1014" s="2"/>
      <c r="P1014" s="2"/>
      <c r="Q1014" s="2"/>
      <c r="R1014" s="2"/>
      <c r="S1014" s="2"/>
      <c r="T1014" s="2"/>
      <c r="U1014" s="2"/>
      <c r="V1014" s="2"/>
      <c r="W1014" s="2"/>
      <c r="X1014" s="2"/>
      <c r="Y1014" s="2"/>
      <c r="Z1014" s="2"/>
      <c r="AA1014" s="2"/>
      <c r="AB1014" s="2"/>
      <c r="AC1014" s="2"/>
      <c r="AD1014" s="2"/>
      <c r="AE1014" s="2"/>
      <c r="AF1014" s="2"/>
      <c r="AG1014" s="2"/>
      <c r="AH1014" s="2"/>
      <c r="AI1014" s="2"/>
      <c r="AJ1014" s="2"/>
      <c r="AK1014" s="2"/>
      <c r="AL1014" s="2"/>
      <c r="AM1014" s="2"/>
      <c r="AN1014" s="2"/>
      <c r="AO1014" s="2"/>
      <c r="AP1014" s="2"/>
      <c r="AQ1014" s="2"/>
      <c r="AR1014" s="2"/>
      <c r="AS1014" s="2"/>
      <c r="AT1014" s="2"/>
      <c r="AU1014" s="2"/>
      <c r="AV1014" s="2"/>
      <c r="AW1014" s="2"/>
      <c r="AX1014" s="2"/>
      <c r="AY1014" s="2"/>
      <c r="AZ1014" s="2"/>
      <c r="BA1014" s="2"/>
      <c r="BB1014" s="2"/>
      <c r="BC1014" s="2"/>
      <c r="BD1014" s="2"/>
      <c r="BE1014" s="2"/>
      <c r="BF1014" s="2"/>
      <c r="BG1014" s="2"/>
      <c r="BH1014" s="2"/>
    </row>
    <row r="1015" spans="1:60" x14ac:dyDescent="0.3">
      <c r="A1015" s="2"/>
      <c r="B1015" s="2"/>
      <c r="C1015" s="2"/>
      <c r="D1015" s="2"/>
      <c r="E1015" s="2"/>
      <c r="F1015" s="2"/>
      <c r="G1015" s="2"/>
      <c r="H1015" s="2"/>
      <c r="I1015" s="2"/>
      <c r="J1015" s="2"/>
      <c r="K1015" s="2"/>
      <c r="L1015" s="2"/>
      <c r="M1015" s="2"/>
      <c r="N1015" s="2"/>
      <c r="O1015" s="2"/>
      <c r="P1015" s="2"/>
      <c r="Q1015" s="2"/>
      <c r="R1015" s="2"/>
      <c r="S1015" s="2"/>
      <c r="T1015" s="2"/>
      <c r="U1015" s="2"/>
      <c r="V1015" s="2"/>
      <c r="W1015" s="2"/>
      <c r="X1015" s="2"/>
      <c r="Y1015" s="2"/>
      <c r="Z1015" s="2"/>
      <c r="AA1015" s="2"/>
      <c r="AB1015" s="2"/>
      <c r="AC1015" s="2"/>
      <c r="AD1015" s="2"/>
      <c r="AE1015" s="2"/>
      <c r="AF1015" s="2"/>
      <c r="AG1015" s="2"/>
      <c r="AH1015" s="2"/>
      <c r="AI1015" s="2"/>
      <c r="AJ1015" s="2"/>
      <c r="AK1015" s="2"/>
      <c r="AL1015" s="2"/>
      <c r="AM1015" s="2"/>
      <c r="AN1015" s="2"/>
      <c r="AO1015" s="2"/>
      <c r="AP1015" s="2"/>
      <c r="AQ1015" s="2"/>
      <c r="AR1015" s="2"/>
      <c r="AS1015" s="2"/>
      <c r="AT1015" s="2"/>
      <c r="AU1015" s="2"/>
      <c r="AV1015" s="2"/>
      <c r="AW1015" s="2"/>
      <c r="AX1015" s="2"/>
      <c r="AY1015" s="2"/>
      <c r="AZ1015" s="2"/>
      <c r="BA1015" s="2"/>
      <c r="BB1015" s="2"/>
      <c r="BC1015" s="2"/>
      <c r="BD1015" s="2"/>
      <c r="BE1015" s="2"/>
      <c r="BF1015" s="2"/>
      <c r="BG1015" s="2"/>
      <c r="BH1015" s="2"/>
    </row>
    <row r="1016" spans="1:60" x14ac:dyDescent="0.3">
      <c r="A1016" s="2"/>
      <c r="B1016" s="2"/>
      <c r="C1016" s="2"/>
      <c r="D1016" s="2"/>
      <c r="E1016" s="2"/>
      <c r="F1016" s="2"/>
      <c r="G1016" s="2"/>
      <c r="H1016" s="2"/>
      <c r="I1016" s="2"/>
      <c r="J1016" s="2"/>
      <c r="K1016" s="2"/>
      <c r="L1016" s="2"/>
      <c r="M1016" s="2"/>
      <c r="N1016" s="2"/>
      <c r="O1016" s="2"/>
      <c r="P1016" s="2"/>
      <c r="Q1016" s="2"/>
      <c r="R1016" s="2"/>
      <c r="S1016" s="2"/>
      <c r="T1016" s="2"/>
      <c r="U1016" s="2"/>
      <c r="V1016" s="2"/>
      <c r="W1016" s="2"/>
      <c r="X1016" s="2"/>
      <c r="Y1016" s="2"/>
      <c r="Z1016" s="2"/>
      <c r="AA1016" s="2"/>
      <c r="AB1016" s="2"/>
      <c r="AC1016" s="2"/>
      <c r="AD1016" s="2"/>
      <c r="AE1016" s="2"/>
      <c r="AF1016" s="2"/>
      <c r="AG1016" s="2"/>
      <c r="AH1016" s="2"/>
      <c r="AI1016" s="2"/>
      <c r="AJ1016" s="2"/>
      <c r="AK1016" s="2"/>
      <c r="AL1016" s="2"/>
      <c r="AM1016" s="2"/>
      <c r="AN1016" s="2"/>
      <c r="AO1016" s="2"/>
      <c r="AP1016" s="2"/>
      <c r="AQ1016" s="2"/>
      <c r="AR1016" s="2"/>
      <c r="AS1016" s="2"/>
      <c r="AT1016" s="2"/>
      <c r="AU1016" s="2"/>
      <c r="AV1016" s="2"/>
      <c r="AW1016" s="2"/>
      <c r="AX1016" s="2"/>
      <c r="AY1016" s="2"/>
      <c r="AZ1016" s="2"/>
      <c r="BA1016" s="2"/>
      <c r="BB1016" s="2"/>
      <c r="BC1016" s="2"/>
      <c r="BD1016" s="2"/>
      <c r="BE1016" s="2"/>
      <c r="BF1016" s="2"/>
      <c r="BG1016" s="2"/>
      <c r="BH1016" s="2"/>
    </row>
    <row r="1017" spans="1:60" x14ac:dyDescent="0.3">
      <c r="A1017" s="2"/>
      <c r="B1017" s="2"/>
      <c r="C1017" s="2"/>
      <c r="D1017" s="2"/>
      <c r="E1017" s="2"/>
      <c r="F1017" s="2"/>
      <c r="G1017" s="2"/>
      <c r="H1017" s="2"/>
      <c r="I1017" s="2"/>
      <c r="J1017" s="2"/>
      <c r="K1017" s="2"/>
      <c r="L1017" s="2"/>
      <c r="M1017" s="2"/>
      <c r="N1017" s="2"/>
      <c r="O1017" s="2"/>
      <c r="P1017" s="2"/>
      <c r="Q1017" s="2"/>
      <c r="R1017" s="2"/>
      <c r="S1017" s="2"/>
      <c r="T1017" s="2"/>
      <c r="U1017" s="2"/>
      <c r="V1017" s="2"/>
      <c r="W1017" s="2"/>
      <c r="X1017" s="2"/>
      <c r="Y1017" s="2"/>
      <c r="Z1017" s="2"/>
      <c r="AA1017" s="2"/>
      <c r="AB1017" s="2"/>
      <c r="AC1017" s="2"/>
      <c r="AD1017" s="2"/>
      <c r="AE1017" s="2"/>
      <c r="AF1017" s="2"/>
      <c r="AG1017" s="2"/>
      <c r="AH1017" s="2"/>
      <c r="AI1017" s="2"/>
      <c r="AJ1017" s="2"/>
      <c r="AK1017" s="2"/>
      <c r="AL1017" s="2"/>
      <c r="AM1017" s="2"/>
      <c r="AN1017" s="2"/>
      <c r="AO1017" s="2"/>
      <c r="AP1017" s="2"/>
      <c r="AQ1017" s="2"/>
      <c r="AR1017" s="2"/>
      <c r="AS1017" s="2"/>
      <c r="AT1017" s="2"/>
      <c r="AU1017" s="2"/>
      <c r="AV1017" s="2"/>
      <c r="AW1017" s="2"/>
      <c r="AX1017" s="2"/>
      <c r="AY1017" s="2"/>
      <c r="AZ1017" s="2"/>
      <c r="BA1017" s="2"/>
      <c r="BB1017" s="2"/>
      <c r="BC1017" s="2"/>
      <c r="BD1017" s="2"/>
      <c r="BE1017" s="2"/>
      <c r="BF1017" s="2"/>
      <c r="BG1017" s="2"/>
      <c r="BH1017" s="2"/>
    </row>
    <row r="1018" spans="1:60" x14ac:dyDescent="0.3">
      <c r="A1018" s="2"/>
      <c r="B1018" s="2"/>
      <c r="C1018" s="2"/>
      <c r="D1018" s="2"/>
      <c r="E1018" s="2"/>
      <c r="F1018" s="2"/>
      <c r="G1018" s="2"/>
      <c r="H1018" s="2"/>
      <c r="I1018" s="2"/>
      <c r="J1018" s="2"/>
      <c r="K1018" s="2"/>
      <c r="L1018" s="2"/>
      <c r="M1018" s="2"/>
      <c r="N1018" s="2"/>
      <c r="O1018" s="2"/>
      <c r="P1018" s="2"/>
      <c r="Q1018" s="2"/>
      <c r="R1018" s="2"/>
      <c r="S1018" s="2"/>
      <c r="T1018" s="2"/>
      <c r="U1018" s="2"/>
      <c r="V1018" s="2"/>
      <c r="W1018" s="2"/>
      <c r="X1018" s="2"/>
      <c r="Y1018" s="2"/>
      <c r="Z1018" s="2"/>
      <c r="AA1018" s="2"/>
      <c r="AB1018" s="2"/>
      <c r="AC1018" s="2"/>
      <c r="AD1018" s="2"/>
      <c r="AE1018" s="2"/>
      <c r="AF1018" s="2"/>
      <c r="AG1018" s="2"/>
      <c r="AH1018" s="2"/>
      <c r="AI1018" s="2"/>
      <c r="AJ1018" s="2"/>
      <c r="AK1018" s="2"/>
      <c r="AL1018" s="2"/>
      <c r="AM1018" s="2"/>
      <c r="AN1018" s="2"/>
      <c r="AO1018" s="2"/>
      <c r="AP1018" s="2"/>
      <c r="AQ1018" s="2"/>
      <c r="AR1018" s="2"/>
      <c r="AS1018" s="2"/>
      <c r="AT1018" s="2"/>
      <c r="AU1018" s="2"/>
      <c r="AV1018" s="2"/>
      <c r="AW1018" s="2"/>
      <c r="AX1018" s="2"/>
      <c r="AY1018" s="2"/>
      <c r="AZ1018" s="2"/>
      <c r="BA1018" s="2"/>
      <c r="BB1018" s="2"/>
      <c r="BC1018" s="2"/>
      <c r="BD1018" s="2"/>
      <c r="BE1018" s="2"/>
      <c r="BF1018" s="2"/>
      <c r="BG1018" s="2"/>
      <c r="BH1018" s="2"/>
    </row>
    <row r="1019" spans="1:60" x14ac:dyDescent="0.3">
      <c r="A1019" s="2"/>
      <c r="B1019" s="2"/>
      <c r="C1019" s="2"/>
      <c r="D1019" s="2"/>
      <c r="E1019" s="2"/>
      <c r="F1019" s="2"/>
      <c r="G1019" s="2"/>
      <c r="H1019" s="2"/>
      <c r="I1019" s="2"/>
      <c r="J1019" s="2"/>
      <c r="K1019" s="2"/>
      <c r="L1019" s="2"/>
      <c r="M1019" s="2"/>
      <c r="N1019" s="2"/>
      <c r="O1019" s="2"/>
      <c r="P1019" s="2"/>
      <c r="Q1019" s="2"/>
      <c r="R1019" s="2"/>
      <c r="S1019" s="2"/>
      <c r="T1019" s="2"/>
      <c r="U1019" s="2"/>
      <c r="V1019" s="2"/>
      <c r="W1019" s="2"/>
      <c r="X1019" s="2"/>
      <c r="Y1019" s="2"/>
      <c r="Z1019" s="2"/>
      <c r="AA1019" s="2"/>
      <c r="AB1019" s="2"/>
      <c r="AC1019" s="2"/>
      <c r="AD1019" s="2"/>
      <c r="AE1019" s="2"/>
      <c r="AF1019" s="2"/>
      <c r="AG1019" s="2"/>
      <c r="AH1019" s="2"/>
      <c r="AI1019" s="2"/>
      <c r="AJ1019" s="2"/>
      <c r="AK1019" s="2"/>
      <c r="AL1019" s="2"/>
      <c r="AM1019" s="2"/>
      <c r="AN1019" s="2"/>
      <c r="AO1019" s="2"/>
      <c r="AP1019" s="2"/>
      <c r="AQ1019" s="2"/>
      <c r="AR1019" s="2"/>
      <c r="AS1019" s="2"/>
      <c r="AT1019" s="2"/>
      <c r="AU1019" s="2"/>
      <c r="AV1019" s="2"/>
      <c r="AW1019" s="2"/>
      <c r="AX1019" s="2"/>
      <c r="AY1019" s="2"/>
      <c r="AZ1019" s="2"/>
      <c r="BA1019" s="2"/>
      <c r="BB1019" s="2"/>
      <c r="BC1019" s="2"/>
      <c r="BD1019" s="2"/>
      <c r="BE1019" s="2"/>
      <c r="BF1019" s="2"/>
      <c r="BG1019" s="2"/>
      <c r="BH1019" s="2"/>
    </row>
    <row r="1020" spans="1:60" x14ac:dyDescent="0.3">
      <c r="A1020" s="2"/>
      <c r="B1020" s="2"/>
      <c r="C1020" s="2"/>
      <c r="D1020" s="2"/>
      <c r="E1020" s="2"/>
      <c r="F1020" s="2"/>
      <c r="G1020" s="2"/>
      <c r="H1020" s="2"/>
      <c r="I1020" s="2"/>
      <c r="J1020" s="2"/>
      <c r="K1020" s="2"/>
      <c r="L1020" s="2"/>
      <c r="M1020" s="2"/>
      <c r="N1020" s="2"/>
      <c r="O1020" s="2"/>
      <c r="P1020" s="2"/>
      <c r="Q1020" s="2"/>
      <c r="R1020" s="2"/>
      <c r="S1020" s="2"/>
      <c r="T1020" s="2"/>
      <c r="U1020" s="2"/>
      <c r="V1020" s="2"/>
      <c r="W1020" s="2"/>
      <c r="X1020" s="2"/>
      <c r="Y1020" s="2"/>
      <c r="Z1020" s="2"/>
      <c r="AA1020" s="2"/>
      <c r="AB1020" s="2"/>
      <c r="AC1020" s="2"/>
      <c r="AD1020" s="2"/>
      <c r="AE1020" s="2"/>
      <c r="AF1020" s="2"/>
      <c r="AG1020" s="2"/>
      <c r="AH1020" s="2"/>
      <c r="AI1020" s="2"/>
      <c r="AJ1020" s="2"/>
      <c r="AK1020" s="2"/>
      <c r="AL1020" s="2"/>
      <c r="AM1020" s="2"/>
      <c r="AN1020" s="2"/>
      <c r="AO1020" s="2"/>
      <c r="AP1020" s="2"/>
      <c r="AQ1020" s="2"/>
      <c r="AR1020" s="2"/>
      <c r="AS1020" s="2"/>
      <c r="AT1020" s="2"/>
      <c r="AU1020" s="2"/>
      <c r="AV1020" s="2"/>
      <c r="AW1020" s="2"/>
      <c r="AX1020" s="2"/>
      <c r="AY1020" s="2"/>
      <c r="AZ1020" s="2"/>
      <c r="BA1020" s="2"/>
      <c r="BB1020" s="2"/>
      <c r="BC1020" s="2"/>
      <c r="BD1020" s="2"/>
      <c r="BE1020" s="2"/>
      <c r="BF1020" s="2"/>
      <c r="BG1020" s="2"/>
      <c r="BH1020" s="2"/>
    </row>
    <row r="1021" spans="1:60" x14ac:dyDescent="0.3">
      <c r="A1021" s="2"/>
      <c r="B1021" s="2"/>
      <c r="C1021" s="2"/>
      <c r="D1021" s="2"/>
      <c r="E1021" s="2"/>
      <c r="F1021" s="2"/>
      <c r="G1021" s="2"/>
      <c r="H1021" s="2"/>
      <c r="I1021" s="2"/>
      <c r="J1021" s="2"/>
      <c r="K1021" s="2"/>
      <c r="L1021" s="2"/>
      <c r="M1021" s="2"/>
      <c r="N1021" s="2"/>
      <c r="O1021" s="2"/>
      <c r="P1021" s="2"/>
      <c r="Q1021" s="2"/>
      <c r="R1021" s="2"/>
      <c r="S1021" s="2"/>
      <c r="T1021" s="2"/>
      <c r="U1021" s="2"/>
      <c r="V1021" s="2"/>
      <c r="W1021" s="2"/>
      <c r="X1021" s="2"/>
      <c r="Y1021" s="2"/>
      <c r="Z1021" s="2"/>
      <c r="AA1021" s="2"/>
      <c r="AB1021" s="2"/>
      <c r="AC1021" s="2"/>
      <c r="AD1021" s="2"/>
      <c r="AE1021" s="2"/>
      <c r="AF1021" s="2"/>
      <c r="AG1021" s="2"/>
      <c r="AH1021" s="2"/>
      <c r="AI1021" s="2"/>
      <c r="AJ1021" s="2"/>
      <c r="AK1021" s="2"/>
      <c r="AL1021" s="2"/>
      <c r="AM1021" s="2"/>
      <c r="AN1021" s="2"/>
      <c r="AO1021" s="2"/>
      <c r="AP1021" s="2"/>
      <c r="AQ1021" s="2"/>
      <c r="AR1021" s="2"/>
      <c r="AS1021" s="2"/>
      <c r="AT1021" s="2"/>
      <c r="AU1021" s="2"/>
      <c r="AV1021" s="2"/>
      <c r="AW1021" s="2"/>
      <c r="AX1021" s="2"/>
      <c r="AY1021" s="2"/>
      <c r="AZ1021" s="2"/>
      <c r="BA1021" s="2"/>
      <c r="BB1021" s="2"/>
      <c r="BC1021" s="2"/>
      <c r="BD1021" s="2"/>
      <c r="BE1021" s="2"/>
      <c r="BF1021" s="2"/>
      <c r="BG1021" s="2"/>
      <c r="BH1021" s="2"/>
    </row>
    <row r="1022" spans="1:60" x14ac:dyDescent="0.3">
      <c r="A1022" s="2"/>
      <c r="B1022" s="2"/>
      <c r="C1022" s="2"/>
      <c r="D1022" s="2"/>
      <c r="E1022" s="2"/>
      <c r="F1022" s="2"/>
      <c r="G1022" s="2"/>
      <c r="H1022" s="2"/>
      <c r="I1022" s="2"/>
      <c r="J1022" s="2"/>
      <c r="K1022" s="2"/>
      <c r="L1022" s="2"/>
      <c r="M1022" s="2"/>
      <c r="N1022" s="2"/>
      <c r="O1022" s="2"/>
      <c r="P1022" s="2"/>
      <c r="Q1022" s="2"/>
      <c r="R1022" s="2"/>
      <c r="S1022" s="2"/>
      <c r="T1022" s="2"/>
      <c r="U1022" s="2"/>
      <c r="V1022" s="2"/>
      <c r="W1022" s="2"/>
      <c r="X1022" s="2"/>
      <c r="Y1022" s="2"/>
      <c r="Z1022" s="2"/>
      <c r="AA1022" s="2"/>
      <c r="AB1022" s="2"/>
      <c r="AC1022" s="2"/>
      <c r="AD1022" s="2"/>
      <c r="AE1022" s="2"/>
      <c r="AF1022" s="2"/>
      <c r="AG1022" s="2"/>
      <c r="AH1022" s="2"/>
      <c r="AI1022" s="2"/>
      <c r="AJ1022" s="2"/>
      <c r="AK1022" s="2"/>
      <c r="AL1022" s="2"/>
      <c r="AM1022" s="2"/>
      <c r="AN1022" s="2"/>
      <c r="AO1022" s="2"/>
      <c r="AP1022" s="2"/>
      <c r="AQ1022" s="2"/>
      <c r="AR1022" s="2"/>
      <c r="AS1022" s="2"/>
      <c r="AT1022" s="2"/>
      <c r="AU1022" s="2"/>
      <c r="AV1022" s="2"/>
      <c r="AW1022" s="2"/>
      <c r="AX1022" s="2"/>
      <c r="AY1022" s="2"/>
      <c r="AZ1022" s="2"/>
      <c r="BA1022" s="2"/>
      <c r="BB1022" s="2"/>
      <c r="BC1022" s="2"/>
      <c r="BD1022" s="2"/>
      <c r="BE1022" s="2"/>
      <c r="BF1022" s="2"/>
      <c r="BG1022" s="2"/>
      <c r="BH1022" s="2"/>
    </row>
    <row r="1023" spans="1:60" x14ac:dyDescent="0.3">
      <c r="A1023" s="2"/>
      <c r="B1023" s="2"/>
      <c r="C1023" s="2"/>
      <c r="D1023" s="2"/>
      <c r="E1023" s="2"/>
      <c r="F1023" s="2"/>
      <c r="G1023" s="2"/>
      <c r="H1023" s="2"/>
      <c r="I1023" s="2"/>
      <c r="J1023" s="2"/>
      <c r="K1023" s="2"/>
      <c r="L1023" s="2"/>
      <c r="M1023" s="2"/>
      <c r="N1023" s="2"/>
      <c r="O1023" s="2"/>
      <c r="P1023" s="2"/>
      <c r="Q1023" s="2"/>
      <c r="R1023" s="2"/>
      <c r="S1023" s="2"/>
      <c r="T1023" s="2"/>
      <c r="U1023" s="2"/>
      <c r="V1023" s="2"/>
      <c r="W1023" s="2"/>
      <c r="X1023" s="2"/>
      <c r="Y1023" s="2"/>
      <c r="Z1023" s="2"/>
      <c r="AA1023" s="2"/>
      <c r="AB1023" s="2"/>
      <c r="AC1023" s="2"/>
      <c r="AD1023" s="2"/>
      <c r="AE1023" s="2"/>
      <c r="AF1023" s="2"/>
      <c r="AG1023" s="2"/>
      <c r="AH1023" s="2"/>
      <c r="AI1023" s="2"/>
      <c r="AJ1023" s="2"/>
      <c r="AK1023" s="2"/>
      <c r="AL1023" s="2"/>
      <c r="AM1023" s="2"/>
      <c r="AN1023" s="2"/>
      <c r="AO1023" s="2"/>
      <c r="AP1023" s="2"/>
      <c r="AQ1023" s="2"/>
      <c r="AR1023" s="2"/>
      <c r="AS1023" s="2"/>
      <c r="AT1023" s="2"/>
      <c r="AU1023" s="2"/>
      <c r="AV1023" s="2"/>
      <c r="AW1023" s="2"/>
      <c r="AX1023" s="2"/>
      <c r="AY1023" s="2"/>
      <c r="AZ1023" s="2"/>
      <c r="BA1023" s="2"/>
      <c r="BB1023" s="2"/>
      <c r="BC1023" s="2"/>
      <c r="BD1023" s="2"/>
      <c r="BE1023" s="2"/>
      <c r="BF1023" s="2"/>
      <c r="BG1023" s="2"/>
      <c r="BH1023" s="2"/>
    </row>
    <row r="1024" spans="1:60" x14ac:dyDescent="0.3">
      <c r="A1024" s="2"/>
      <c r="B1024" s="2"/>
      <c r="C1024" s="2"/>
      <c r="D1024" s="2"/>
      <c r="E1024" s="2"/>
      <c r="F1024" s="2"/>
      <c r="G1024" s="2"/>
      <c r="H1024" s="2"/>
      <c r="I1024" s="2"/>
      <c r="J1024" s="2"/>
      <c r="K1024" s="2"/>
      <c r="L1024" s="2"/>
      <c r="M1024" s="2"/>
      <c r="N1024" s="2"/>
      <c r="O1024" s="2"/>
      <c r="P1024" s="2"/>
      <c r="Q1024" s="2"/>
      <c r="R1024" s="2"/>
      <c r="S1024" s="2"/>
      <c r="T1024" s="2"/>
      <c r="U1024" s="2"/>
      <c r="V1024" s="2"/>
      <c r="W1024" s="2"/>
      <c r="X1024" s="2"/>
      <c r="Y1024" s="2"/>
      <c r="Z1024" s="2"/>
      <c r="AA1024" s="2"/>
      <c r="AB1024" s="2"/>
      <c r="AC1024" s="2"/>
      <c r="AD1024" s="2"/>
      <c r="AE1024" s="2"/>
      <c r="AF1024" s="2"/>
      <c r="AG1024" s="2"/>
      <c r="AH1024" s="2"/>
      <c r="AI1024" s="2"/>
      <c r="AJ1024" s="2"/>
      <c r="AK1024" s="2"/>
      <c r="AL1024" s="2"/>
      <c r="AM1024" s="2"/>
      <c r="AN1024" s="2"/>
      <c r="AO1024" s="2"/>
      <c r="AP1024" s="2"/>
      <c r="AQ1024" s="2"/>
      <c r="AR1024" s="2"/>
      <c r="AS1024" s="2"/>
      <c r="AT1024" s="2"/>
      <c r="AU1024" s="2"/>
      <c r="AV1024" s="2"/>
      <c r="AW1024" s="2"/>
      <c r="AX1024" s="2"/>
      <c r="AY1024" s="2"/>
      <c r="AZ1024" s="2"/>
      <c r="BA1024" s="2"/>
      <c r="BB1024" s="2"/>
      <c r="BC1024" s="2"/>
      <c r="BD1024" s="2"/>
      <c r="BE1024" s="2"/>
      <c r="BF1024" s="2"/>
      <c r="BG1024" s="2"/>
      <c r="BH1024" s="2"/>
    </row>
    <row r="1025" spans="1:60" x14ac:dyDescent="0.3">
      <c r="A1025" s="2"/>
      <c r="B1025" s="2"/>
      <c r="C1025" s="2"/>
      <c r="D1025" s="2"/>
      <c r="E1025" s="2"/>
      <c r="F1025" s="2"/>
      <c r="G1025" s="2"/>
      <c r="H1025" s="2"/>
      <c r="I1025" s="2"/>
      <c r="J1025" s="2"/>
      <c r="K1025" s="2"/>
      <c r="L1025" s="2"/>
      <c r="M1025" s="2"/>
      <c r="N1025" s="2"/>
      <c r="O1025" s="2"/>
      <c r="P1025" s="2"/>
      <c r="Q1025" s="2"/>
      <c r="R1025" s="2"/>
      <c r="S1025" s="2"/>
      <c r="T1025" s="2"/>
      <c r="U1025" s="2"/>
      <c r="V1025" s="2"/>
      <c r="W1025" s="2"/>
      <c r="X1025" s="2"/>
      <c r="Y1025" s="2"/>
      <c r="Z1025" s="2"/>
      <c r="AA1025" s="2"/>
      <c r="AB1025" s="2"/>
      <c r="AC1025" s="2"/>
      <c r="AD1025" s="2"/>
      <c r="AE1025" s="2"/>
      <c r="AF1025" s="2"/>
      <c r="AG1025" s="2"/>
      <c r="AH1025" s="2"/>
      <c r="AI1025" s="2"/>
      <c r="AJ1025" s="2"/>
      <c r="AK1025" s="2"/>
      <c r="AL1025" s="2"/>
      <c r="AM1025" s="2"/>
      <c r="AN1025" s="2"/>
      <c r="AO1025" s="2"/>
      <c r="AP1025" s="2"/>
      <c r="AQ1025" s="2"/>
      <c r="AR1025" s="2"/>
      <c r="AS1025" s="2"/>
      <c r="AT1025" s="2"/>
      <c r="AU1025" s="2"/>
      <c r="AV1025" s="2"/>
      <c r="AW1025" s="2"/>
      <c r="AX1025" s="2"/>
      <c r="AY1025" s="2"/>
      <c r="AZ1025" s="2"/>
      <c r="BA1025" s="2"/>
      <c r="BB1025" s="2"/>
      <c r="BC1025" s="2"/>
      <c r="BD1025" s="2"/>
      <c r="BE1025" s="2"/>
      <c r="BF1025" s="2"/>
      <c r="BG1025" s="2"/>
      <c r="BH1025" s="2"/>
    </row>
    <row r="1026" spans="1:60" x14ac:dyDescent="0.3">
      <c r="A1026" s="2"/>
      <c r="B1026" s="2"/>
      <c r="C1026" s="2"/>
      <c r="D1026" s="2"/>
      <c r="E1026" s="2"/>
      <c r="F1026" s="2"/>
      <c r="G1026" s="2"/>
      <c r="H1026" s="2"/>
      <c r="I1026" s="2"/>
      <c r="J1026" s="2"/>
      <c r="K1026" s="2"/>
      <c r="L1026" s="2"/>
      <c r="M1026" s="2"/>
      <c r="N1026" s="2"/>
      <c r="O1026" s="2"/>
      <c r="P1026" s="2"/>
      <c r="Q1026" s="2"/>
      <c r="R1026" s="2"/>
      <c r="S1026" s="2"/>
      <c r="T1026" s="2"/>
      <c r="U1026" s="2"/>
      <c r="V1026" s="2"/>
      <c r="W1026" s="2"/>
      <c r="X1026" s="2"/>
      <c r="Y1026" s="2"/>
      <c r="Z1026" s="2"/>
      <c r="AA1026" s="2"/>
      <c r="AB1026" s="2"/>
      <c r="AC1026" s="2"/>
      <c r="AD1026" s="2"/>
      <c r="AE1026" s="2"/>
      <c r="AF1026" s="2"/>
      <c r="AG1026" s="2"/>
      <c r="AH1026" s="2"/>
      <c r="AI1026" s="2"/>
      <c r="AJ1026" s="2"/>
      <c r="AK1026" s="2"/>
      <c r="AL1026" s="2"/>
      <c r="AM1026" s="2"/>
      <c r="AN1026" s="2"/>
      <c r="AO1026" s="2"/>
      <c r="AP1026" s="2"/>
      <c r="AQ1026" s="2"/>
      <c r="AR1026" s="2"/>
      <c r="AS1026" s="2"/>
      <c r="AT1026" s="2"/>
      <c r="AU1026" s="2"/>
      <c r="AV1026" s="2"/>
      <c r="AW1026" s="2"/>
      <c r="AX1026" s="2"/>
      <c r="AY1026" s="2"/>
      <c r="AZ1026" s="2"/>
      <c r="BA1026" s="2"/>
      <c r="BB1026" s="2"/>
      <c r="BC1026" s="2"/>
      <c r="BD1026" s="2"/>
      <c r="BE1026" s="2"/>
      <c r="BF1026" s="2"/>
      <c r="BG1026" s="2"/>
      <c r="BH1026" s="2"/>
    </row>
  </sheetData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FBA721-4845-424F-BB97-7A7B4D0E9FA6}">
  <dimension ref="A1:BH989"/>
  <sheetViews>
    <sheetView zoomScale="80" zoomScaleNormal="80" workbookViewId="0">
      <pane xSplit="1" ySplit="5" topLeftCell="B7" activePane="bottomRight" state="frozen"/>
      <selection pane="topRight" activeCell="B1" sqref="B1"/>
      <selection pane="bottomLeft" activeCell="A6" sqref="A6"/>
      <selection pane="bottomRight" activeCell="B10" sqref="B10"/>
    </sheetView>
  </sheetViews>
  <sheetFormatPr defaultRowHeight="14.4" x14ac:dyDescent="0.3"/>
  <cols>
    <col min="1" max="1" width="26.44140625" customWidth="1"/>
    <col min="2" max="3" width="9.88671875" bestFit="1" customWidth="1"/>
  </cols>
  <sheetData>
    <row r="1" spans="1:60" x14ac:dyDescent="0.3">
      <c r="A1" s="7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</row>
    <row r="2" spans="1:60" x14ac:dyDescent="0.3">
      <c r="A2" s="3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</row>
    <row r="3" spans="1:60" x14ac:dyDescent="0.3">
      <c r="A3" s="7" t="s">
        <v>88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</row>
    <row r="4" spans="1:60" x14ac:dyDescent="0.3">
      <c r="A4" s="2"/>
      <c r="B4" s="23">
        <v>-6</v>
      </c>
      <c r="C4" s="23">
        <v>-5</v>
      </c>
      <c r="D4" s="23">
        <v>-4</v>
      </c>
      <c r="E4" s="23">
        <v>-3</v>
      </c>
      <c r="F4" s="23">
        <v>-2</v>
      </c>
      <c r="G4" s="23">
        <v>-1</v>
      </c>
      <c r="H4" s="23">
        <v>0</v>
      </c>
      <c r="I4" s="23">
        <v>1</v>
      </c>
      <c r="J4" s="23">
        <v>2</v>
      </c>
      <c r="K4" s="23">
        <v>3</v>
      </c>
      <c r="L4" s="23">
        <v>4</v>
      </c>
      <c r="M4" s="23">
        <v>5</v>
      </c>
      <c r="N4" s="23">
        <v>6</v>
      </c>
      <c r="O4" s="23">
        <v>7</v>
      </c>
      <c r="P4" s="23">
        <v>8</v>
      </c>
      <c r="Q4" s="23">
        <v>9</v>
      </c>
      <c r="R4" s="23">
        <v>10</v>
      </c>
      <c r="S4" s="23">
        <v>11</v>
      </c>
      <c r="T4" s="23">
        <v>12</v>
      </c>
      <c r="U4" s="23">
        <v>13</v>
      </c>
      <c r="V4" s="23">
        <v>14</v>
      </c>
      <c r="W4" s="23">
        <v>15</v>
      </c>
      <c r="X4" s="23">
        <v>16</v>
      </c>
      <c r="Y4" s="23">
        <v>17</v>
      </c>
      <c r="Z4" s="23">
        <v>18</v>
      </c>
      <c r="AA4" s="23">
        <v>19</v>
      </c>
      <c r="AB4" s="23">
        <v>20</v>
      </c>
      <c r="AC4" s="23">
        <v>21</v>
      </c>
      <c r="AD4" s="23">
        <v>22</v>
      </c>
      <c r="AE4" s="23">
        <v>23</v>
      </c>
      <c r="AF4" s="23">
        <v>24</v>
      </c>
      <c r="AG4" s="23">
        <v>25</v>
      </c>
      <c r="AH4" s="23">
        <v>26</v>
      </c>
      <c r="AI4" s="23">
        <v>27</v>
      </c>
      <c r="AJ4" s="23">
        <v>28</v>
      </c>
      <c r="AK4" s="23">
        <v>29</v>
      </c>
      <c r="AL4" s="23">
        <v>30</v>
      </c>
      <c r="AM4" s="23">
        <v>31</v>
      </c>
      <c r="AN4" s="23">
        <v>32</v>
      </c>
      <c r="AO4" s="23">
        <v>33</v>
      </c>
      <c r="AP4" s="23">
        <v>34</v>
      </c>
      <c r="AQ4" s="23">
        <v>35</v>
      </c>
      <c r="AR4" s="23">
        <v>36</v>
      </c>
      <c r="AS4" s="23">
        <v>37</v>
      </c>
      <c r="AT4" s="23">
        <v>38</v>
      </c>
      <c r="AU4" s="23">
        <v>39</v>
      </c>
      <c r="AV4" s="23">
        <v>40</v>
      </c>
      <c r="AW4" s="23">
        <v>41</v>
      </c>
      <c r="AX4" s="23">
        <v>42</v>
      </c>
      <c r="AY4" s="23">
        <v>43</v>
      </c>
      <c r="AZ4" s="23">
        <v>44</v>
      </c>
      <c r="BA4" s="23">
        <v>45</v>
      </c>
      <c r="BB4" s="23">
        <v>46</v>
      </c>
      <c r="BC4" s="23">
        <v>47</v>
      </c>
      <c r="BD4" s="23">
        <v>48</v>
      </c>
      <c r="BE4" s="23">
        <v>49</v>
      </c>
      <c r="BF4" s="23">
        <v>50</v>
      </c>
      <c r="BG4" s="23">
        <v>51</v>
      </c>
      <c r="BH4" s="23">
        <v>52</v>
      </c>
    </row>
    <row r="5" spans="1:60" x14ac:dyDescent="0.3">
      <c r="A5" s="31"/>
      <c r="B5" s="32" t="s">
        <v>3</v>
      </c>
      <c r="C5" s="32" t="s">
        <v>4</v>
      </c>
      <c r="D5" s="32" t="s">
        <v>5</v>
      </c>
      <c r="E5" s="32" t="s">
        <v>6</v>
      </c>
      <c r="F5" s="32" t="s">
        <v>7</v>
      </c>
      <c r="G5" s="32" t="s">
        <v>8</v>
      </c>
      <c r="H5" s="32" t="s">
        <v>9</v>
      </c>
      <c r="I5" s="32" t="s">
        <v>10</v>
      </c>
      <c r="J5" s="32" t="s">
        <v>11</v>
      </c>
      <c r="K5" s="32" t="s">
        <v>12</v>
      </c>
      <c r="L5" s="32" t="s">
        <v>13</v>
      </c>
      <c r="M5" s="32" t="s">
        <v>14</v>
      </c>
      <c r="N5" s="32" t="s">
        <v>15</v>
      </c>
      <c r="O5" s="32" t="s">
        <v>16</v>
      </c>
      <c r="P5" s="32" t="s">
        <v>17</v>
      </c>
      <c r="Q5" s="32" t="s">
        <v>18</v>
      </c>
      <c r="R5" s="32" t="s">
        <v>19</v>
      </c>
      <c r="S5" s="32" t="s">
        <v>20</v>
      </c>
      <c r="T5" s="32" t="s">
        <v>21</v>
      </c>
      <c r="U5" s="32" t="s">
        <v>22</v>
      </c>
      <c r="V5" s="32" t="s">
        <v>23</v>
      </c>
      <c r="W5" s="32" t="s">
        <v>24</v>
      </c>
      <c r="X5" s="32" t="s">
        <v>25</v>
      </c>
      <c r="Y5" s="32" t="s">
        <v>26</v>
      </c>
      <c r="Z5" s="32" t="s">
        <v>27</v>
      </c>
      <c r="AA5" s="32" t="s">
        <v>28</v>
      </c>
      <c r="AB5" s="32" t="s">
        <v>29</v>
      </c>
      <c r="AC5" s="32" t="s">
        <v>30</v>
      </c>
      <c r="AD5" s="32" t="s">
        <v>31</v>
      </c>
      <c r="AE5" s="32" t="s">
        <v>32</v>
      </c>
      <c r="AF5" s="32" t="s">
        <v>33</v>
      </c>
      <c r="AG5" s="32" t="s">
        <v>34</v>
      </c>
      <c r="AH5" s="32" t="s">
        <v>35</v>
      </c>
      <c r="AI5" s="32" t="s">
        <v>36</v>
      </c>
      <c r="AJ5" s="32" t="s">
        <v>37</v>
      </c>
      <c r="AK5" s="32" t="s">
        <v>38</v>
      </c>
      <c r="AL5" s="32" t="s">
        <v>39</v>
      </c>
      <c r="AM5" s="32" t="s">
        <v>40</v>
      </c>
      <c r="AN5" s="32" t="s">
        <v>41</v>
      </c>
      <c r="AO5" s="32" t="s">
        <v>42</v>
      </c>
      <c r="AP5" s="32" t="s">
        <v>43</v>
      </c>
      <c r="AQ5" s="32" t="s">
        <v>44</v>
      </c>
      <c r="AR5" s="32" t="s">
        <v>45</v>
      </c>
      <c r="AS5" s="32" t="s">
        <v>46</v>
      </c>
      <c r="AT5" s="32" t="s">
        <v>47</v>
      </c>
      <c r="AU5" s="32" t="s">
        <v>48</v>
      </c>
      <c r="AV5" s="32" t="s">
        <v>49</v>
      </c>
      <c r="AW5" s="32" t="s">
        <v>50</v>
      </c>
      <c r="AX5" s="32" t="s">
        <v>51</v>
      </c>
      <c r="AY5" s="32" t="s">
        <v>52</v>
      </c>
      <c r="AZ5" s="32" t="s">
        <v>53</v>
      </c>
      <c r="BA5" s="32" t="s">
        <v>54</v>
      </c>
      <c r="BB5" s="32" t="s">
        <v>55</v>
      </c>
      <c r="BC5" s="32" t="s">
        <v>56</v>
      </c>
      <c r="BD5" s="32" t="s">
        <v>57</v>
      </c>
      <c r="BE5" s="32" t="s">
        <v>58</v>
      </c>
      <c r="BF5" s="32" t="s">
        <v>59</v>
      </c>
      <c r="BG5" s="32" t="s">
        <v>60</v>
      </c>
      <c r="BH5" s="32" t="s">
        <v>61</v>
      </c>
    </row>
    <row r="6" spans="1:60" x14ac:dyDescent="0.3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</row>
    <row r="7" spans="1:60" x14ac:dyDescent="0.3">
      <c r="A7" s="1" t="s">
        <v>62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</row>
    <row r="8" spans="1:60" x14ac:dyDescent="0.3">
      <c r="A8" s="2" t="s">
        <v>77</v>
      </c>
      <c r="B8" s="8">
        <v>30000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</row>
    <row r="9" spans="1:60" x14ac:dyDescent="0.3">
      <c r="A9" s="2" t="s">
        <v>78</v>
      </c>
      <c r="B9" s="8">
        <v>90000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</row>
    <row r="10" spans="1:60" x14ac:dyDescent="0.3">
      <c r="A10" s="2" t="s">
        <v>79</v>
      </c>
      <c r="B10" s="8">
        <v>10000</v>
      </c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</row>
    <row r="11" spans="1:60" x14ac:dyDescent="0.3">
      <c r="A11" s="2" t="s">
        <v>80</v>
      </c>
      <c r="B11" s="9">
        <v>9000</v>
      </c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</row>
    <row r="12" spans="1:60" x14ac:dyDescent="0.3">
      <c r="A12" s="2" t="s">
        <v>81</v>
      </c>
      <c r="B12" s="2">
        <v>1000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</row>
    <row r="13" spans="1:60" x14ac:dyDescent="0.3">
      <c r="A13" s="2" t="s">
        <v>82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</row>
    <row r="14" spans="1:60" x14ac:dyDescent="0.3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</row>
    <row r="15" spans="1:60" s="12" customFormat="1" x14ac:dyDescent="0.3">
      <c r="A15" s="11" t="s">
        <v>83</v>
      </c>
      <c r="B15" s="13">
        <f>SUM(B8:B13)</f>
        <v>140000</v>
      </c>
      <c r="C15" s="13">
        <f t="shared" ref="C15:BH15" si="0">SUM(C8:C13)</f>
        <v>0</v>
      </c>
      <c r="D15" s="13">
        <f t="shared" si="0"/>
        <v>0</v>
      </c>
      <c r="E15" s="13">
        <f t="shared" si="0"/>
        <v>0</v>
      </c>
      <c r="F15" s="13">
        <f t="shared" si="0"/>
        <v>0</v>
      </c>
      <c r="G15" s="13">
        <f t="shared" si="0"/>
        <v>0</v>
      </c>
      <c r="H15" s="13">
        <f t="shared" si="0"/>
        <v>0</v>
      </c>
      <c r="I15" s="13">
        <f t="shared" si="0"/>
        <v>0</v>
      </c>
      <c r="J15" s="13">
        <f t="shared" si="0"/>
        <v>0</v>
      </c>
      <c r="K15" s="13">
        <f t="shared" si="0"/>
        <v>0</v>
      </c>
      <c r="L15" s="13">
        <f t="shared" si="0"/>
        <v>0</v>
      </c>
      <c r="M15" s="13">
        <f t="shared" si="0"/>
        <v>0</v>
      </c>
      <c r="N15" s="13">
        <f t="shared" si="0"/>
        <v>0</v>
      </c>
      <c r="O15" s="13">
        <f t="shared" si="0"/>
        <v>0</v>
      </c>
      <c r="P15" s="13">
        <f t="shared" si="0"/>
        <v>0</v>
      </c>
      <c r="Q15" s="13">
        <f t="shared" si="0"/>
        <v>0</v>
      </c>
      <c r="R15" s="13">
        <f t="shared" si="0"/>
        <v>0</v>
      </c>
      <c r="S15" s="13">
        <f t="shared" si="0"/>
        <v>0</v>
      </c>
      <c r="T15" s="13">
        <f t="shared" si="0"/>
        <v>0</v>
      </c>
      <c r="U15" s="13">
        <f t="shared" si="0"/>
        <v>0</v>
      </c>
      <c r="V15" s="13">
        <f t="shared" si="0"/>
        <v>0</v>
      </c>
      <c r="W15" s="13">
        <f t="shared" si="0"/>
        <v>0</v>
      </c>
      <c r="X15" s="13">
        <f t="shared" si="0"/>
        <v>0</v>
      </c>
      <c r="Y15" s="13">
        <f t="shared" si="0"/>
        <v>0</v>
      </c>
      <c r="Z15" s="13">
        <f t="shared" si="0"/>
        <v>0</v>
      </c>
      <c r="AA15" s="13">
        <f t="shared" si="0"/>
        <v>0</v>
      </c>
      <c r="AB15" s="13">
        <f t="shared" si="0"/>
        <v>0</v>
      </c>
      <c r="AC15" s="13">
        <f t="shared" si="0"/>
        <v>0</v>
      </c>
      <c r="AD15" s="13">
        <f t="shared" si="0"/>
        <v>0</v>
      </c>
      <c r="AE15" s="13">
        <f t="shared" si="0"/>
        <v>0</v>
      </c>
      <c r="AF15" s="13">
        <f t="shared" si="0"/>
        <v>0</v>
      </c>
      <c r="AG15" s="13">
        <f t="shared" si="0"/>
        <v>0</v>
      </c>
      <c r="AH15" s="13">
        <f t="shared" si="0"/>
        <v>0</v>
      </c>
      <c r="AI15" s="13">
        <f t="shared" si="0"/>
        <v>0</v>
      </c>
      <c r="AJ15" s="13">
        <f t="shared" si="0"/>
        <v>0</v>
      </c>
      <c r="AK15" s="13">
        <f t="shared" si="0"/>
        <v>0</v>
      </c>
      <c r="AL15" s="13">
        <f t="shared" si="0"/>
        <v>0</v>
      </c>
      <c r="AM15" s="13">
        <f t="shared" si="0"/>
        <v>0</v>
      </c>
      <c r="AN15" s="13">
        <f t="shared" si="0"/>
        <v>0</v>
      </c>
      <c r="AO15" s="13">
        <f t="shared" si="0"/>
        <v>0</v>
      </c>
      <c r="AP15" s="13">
        <f t="shared" si="0"/>
        <v>0</v>
      </c>
      <c r="AQ15" s="13">
        <f t="shared" si="0"/>
        <v>0</v>
      </c>
      <c r="AR15" s="13">
        <f t="shared" si="0"/>
        <v>0</v>
      </c>
      <c r="AS15" s="13">
        <f t="shared" si="0"/>
        <v>0</v>
      </c>
      <c r="AT15" s="13">
        <f t="shared" si="0"/>
        <v>0</v>
      </c>
      <c r="AU15" s="13">
        <f t="shared" si="0"/>
        <v>0</v>
      </c>
      <c r="AV15" s="13">
        <f t="shared" si="0"/>
        <v>0</v>
      </c>
      <c r="AW15" s="13">
        <f t="shared" si="0"/>
        <v>0</v>
      </c>
      <c r="AX15" s="13">
        <f t="shared" si="0"/>
        <v>0</v>
      </c>
      <c r="AY15" s="13">
        <f t="shared" si="0"/>
        <v>0</v>
      </c>
      <c r="AZ15" s="13">
        <f t="shared" si="0"/>
        <v>0</v>
      </c>
      <c r="BA15" s="13">
        <f t="shared" si="0"/>
        <v>0</v>
      </c>
      <c r="BB15" s="13">
        <f t="shared" si="0"/>
        <v>0</v>
      </c>
      <c r="BC15" s="13">
        <f t="shared" si="0"/>
        <v>0</v>
      </c>
      <c r="BD15" s="13">
        <f t="shared" si="0"/>
        <v>0</v>
      </c>
      <c r="BE15" s="13">
        <f t="shared" si="0"/>
        <v>0</v>
      </c>
      <c r="BF15" s="13">
        <f t="shared" si="0"/>
        <v>0</v>
      </c>
      <c r="BG15" s="13">
        <f t="shared" si="0"/>
        <v>0</v>
      </c>
      <c r="BH15" s="13">
        <f t="shared" si="0"/>
        <v>0</v>
      </c>
    </row>
    <row r="16" spans="1:60" x14ac:dyDescent="0.3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</row>
    <row r="17" spans="1:60" x14ac:dyDescent="0.3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</row>
    <row r="18" spans="1:60" x14ac:dyDescent="0.3">
      <c r="A18" s="1" t="s">
        <v>65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</row>
    <row r="19" spans="1:60" x14ac:dyDescent="0.3">
      <c r="A19" s="2" t="s">
        <v>79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</row>
    <row r="20" spans="1:60" x14ac:dyDescent="0.3">
      <c r="A20" s="2" t="s">
        <v>80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>
        <v>5000</v>
      </c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</row>
    <row r="21" spans="1:60" x14ac:dyDescent="0.3">
      <c r="A21" s="2" t="s">
        <v>81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>
        <v>1000</v>
      </c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</row>
    <row r="22" spans="1:60" x14ac:dyDescent="0.3">
      <c r="A22" s="2" t="s">
        <v>82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</row>
    <row r="23" spans="1:60" x14ac:dyDescent="0.3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</row>
    <row r="24" spans="1:60" x14ac:dyDescent="0.3">
      <c r="A24" s="2" t="s">
        <v>84</v>
      </c>
      <c r="B24" s="19">
        <f t="shared" ref="B24:C24" si="1">IF(B$4=$B$37,$B$38,0)</f>
        <v>0</v>
      </c>
      <c r="C24" s="19">
        <f t="shared" si="1"/>
        <v>0</v>
      </c>
      <c r="D24" s="19">
        <f>IF(D$4=$B$37,$B$38,0)</f>
        <v>0</v>
      </c>
      <c r="E24" s="19">
        <f>IF(E$4=$B$37,$B$38,0)</f>
        <v>0</v>
      </c>
      <c r="F24" s="19">
        <f>IF(B24&gt;0,B24,IF(F$4=$B$37,$B$38,0))</f>
        <v>0</v>
      </c>
      <c r="G24" s="19">
        <f t="shared" ref="G24:BH24" si="2">IF(C24&gt;0,C24,IF(G$4=$B$37,$B$38,0))</f>
        <v>0</v>
      </c>
      <c r="H24" s="19">
        <f t="shared" si="2"/>
        <v>303.24556802962599</v>
      </c>
      <c r="I24" s="19">
        <f t="shared" si="2"/>
        <v>0</v>
      </c>
      <c r="J24" s="19">
        <f t="shared" si="2"/>
        <v>0</v>
      </c>
      <c r="K24" s="19">
        <f t="shared" si="2"/>
        <v>0</v>
      </c>
      <c r="L24" s="19">
        <f t="shared" si="2"/>
        <v>303.24556802962599</v>
      </c>
      <c r="M24" s="19">
        <f t="shared" si="2"/>
        <v>0</v>
      </c>
      <c r="N24" s="19">
        <f t="shared" si="2"/>
        <v>0</v>
      </c>
      <c r="O24" s="19">
        <f t="shared" si="2"/>
        <v>0</v>
      </c>
      <c r="P24" s="19">
        <f t="shared" si="2"/>
        <v>303.24556802962599</v>
      </c>
      <c r="Q24" s="19">
        <f t="shared" si="2"/>
        <v>0</v>
      </c>
      <c r="R24" s="19">
        <f t="shared" si="2"/>
        <v>0</v>
      </c>
      <c r="S24" s="19">
        <f t="shared" si="2"/>
        <v>0</v>
      </c>
      <c r="T24" s="19">
        <f t="shared" si="2"/>
        <v>303.24556802962599</v>
      </c>
      <c r="U24" s="19">
        <f t="shared" si="2"/>
        <v>0</v>
      </c>
      <c r="V24" s="19">
        <f t="shared" si="2"/>
        <v>0</v>
      </c>
      <c r="W24" s="19">
        <f t="shared" si="2"/>
        <v>0</v>
      </c>
      <c r="X24" s="19">
        <f t="shared" si="2"/>
        <v>303.24556802962599</v>
      </c>
      <c r="Y24" s="19">
        <f t="shared" si="2"/>
        <v>0</v>
      </c>
      <c r="Z24" s="19">
        <f t="shared" si="2"/>
        <v>0</v>
      </c>
      <c r="AA24" s="19">
        <f t="shared" si="2"/>
        <v>0</v>
      </c>
      <c r="AB24" s="19">
        <f t="shared" si="2"/>
        <v>303.24556802962599</v>
      </c>
      <c r="AC24" s="19">
        <f t="shared" si="2"/>
        <v>0</v>
      </c>
      <c r="AD24" s="19">
        <f t="shared" si="2"/>
        <v>0</v>
      </c>
      <c r="AE24" s="19">
        <f t="shared" si="2"/>
        <v>0</v>
      </c>
      <c r="AF24" s="19">
        <f t="shared" si="2"/>
        <v>303.24556802962599</v>
      </c>
      <c r="AG24" s="19">
        <f t="shared" si="2"/>
        <v>0</v>
      </c>
      <c r="AH24" s="19">
        <f t="shared" si="2"/>
        <v>0</v>
      </c>
      <c r="AI24" s="19">
        <f t="shared" si="2"/>
        <v>0</v>
      </c>
      <c r="AJ24" s="19">
        <f t="shared" si="2"/>
        <v>303.24556802962599</v>
      </c>
      <c r="AK24" s="19">
        <f t="shared" si="2"/>
        <v>0</v>
      </c>
      <c r="AL24" s="19">
        <f t="shared" si="2"/>
        <v>0</v>
      </c>
      <c r="AM24" s="19">
        <f t="shared" si="2"/>
        <v>0</v>
      </c>
      <c r="AN24" s="19">
        <f t="shared" si="2"/>
        <v>303.24556802962599</v>
      </c>
      <c r="AO24" s="19">
        <f t="shared" si="2"/>
        <v>0</v>
      </c>
      <c r="AP24" s="19">
        <f t="shared" si="2"/>
        <v>0</v>
      </c>
      <c r="AQ24" s="19">
        <f t="shared" si="2"/>
        <v>0</v>
      </c>
      <c r="AR24" s="19">
        <f t="shared" si="2"/>
        <v>303.24556802962599</v>
      </c>
      <c r="AS24" s="19">
        <f t="shared" si="2"/>
        <v>0</v>
      </c>
      <c r="AT24" s="19">
        <f t="shared" si="2"/>
        <v>0</v>
      </c>
      <c r="AU24" s="19">
        <f t="shared" si="2"/>
        <v>0</v>
      </c>
      <c r="AV24" s="19">
        <f t="shared" si="2"/>
        <v>303.24556802962599</v>
      </c>
      <c r="AW24" s="19">
        <f t="shared" si="2"/>
        <v>0</v>
      </c>
      <c r="AX24" s="19">
        <f t="shared" si="2"/>
        <v>0</v>
      </c>
      <c r="AY24" s="19">
        <f t="shared" si="2"/>
        <v>0</v>
      </c>
      <c r="AZ24" s="19">
        <f t="shared" si="2"/>
        <v>303.24556802962599</v>
      </c>
      <c r="BA24" s="19">
        <f t="shared" si="2"/>
        <v>0</v>
      </c>
      <c r="BB24" s="19">
        <f t="shared" si="2"/>
        <v>0</v>
      </c>
      <c r="BC24" s="19">
        <f t="shared" si="2"/>
        <v>0</v>
      </c>
      <c r="BD24" s="19">
        <f t="shared" si="2"/>
        <v>303.24556802962599</v>
      </c>
      <c r="BE24" s="19">
        <f t="shared" si="2"/>
        <v>0</v>
      </c>
      <c r="BF24" s="19">
        <f t="shared" si="2"/>
        <v>0</v>
      </c>
      <c r="BG24" s="19">
        <f t="shared" si="2"/>
        <v>0</v>
      </c>
      <c r="BH24" s="19">
        <f t="shared" si="2"/>
        <v>303.24556802962599</v>
      </c>
    </row>
    <row r="25" spans="1:60" x14ac:dyDescent="0.3">
      <c r="A25" s="2" t="s">
        <v>85</v>
      </c>
      <c r="B25" s="19">
        <f t="shared" ref="B25:D25" si="3">IF(B$4=$C$37,$C$38,0)</f>
        <v>0</v>
      </c>
      <c r="C25" s="19">
        <f t="shared" si="3"/>
        <v>0</v>
      </c>
      <c r="D25" s="19">
        <f t="shared" si="3"/>
        <v>0</v>
      </c>
      <c r="E25" s="19">
        <f>IF(E$4=$C$37,$C$38,0)</f>
        <v>0</v>
      </c>
      <c r="F25" s="19">
        <f>IF(B25&gt;0,B25,IF(F$4=$C$37,$C$38,0))</f>
        <v>0</v>
      </c>
      <c r="G25" s="19">
        <f t="shared" ref="G25:BH25" si="4">IF(C25&gt;0,C25,IF(G$4=$C$37,$C$38,0))</f>
        <v>0</v>
      </c>
      <c r="H25" s="19">
        <f t="shared" si="4"/>
        <v>0</v>
      </c>
      <c r="I25" s="19">
        <f t="shared" si="4"/>
        <v>218.61181196037529</v>
      </c>
      <c r="J25" s="19">
        <f t="shared" si="4"/>
        <v>0</v>
      </c>
      <c r="K25" s="19">
        <f t="shared" si="4"/>
        <v>0</v>
      </c>
      <c r="L25" s="19">
        <f t="shared" si="4"/>
        <v>0</v>
      </c>
      <c r="M25" s="19">
        <f t="shared" si="4"/>
        <v>218.61181196037529</v>
      </c>
      <c r="N25" s="19">
        <f t="shared" si="4"/>
        <v>0</v>
      </c>
      <c r="O25" s="19">
        <f t="shared" si="4"/>
        <v>0</v>
      </c>
      <c r="P25" s="19">
        <f t="shared" si="4"/>
        <v>0</v>
      </c>
      <c r="Q25" s="19">
        <f t="shared" si="4"/>
        <v>218.61181196037529</v>
      </c>
      <c r="R25" s="19">
        <f t="shared" si="4"/>
        <v>0</v>
      </c>
      <c r="S25" s="19">
        <f t="shared" si="4"/>
        <v>0</v>
      </c>
      <c r="T25" s="19">
        <f t="shared" si="4"/>
        <v>0</v>
      </c>
      <c r="U25" s="19">
        <f t="shared" si="4"/>
        <v>218.61181196037529</v>
      </c>
      <c r="V25" s="19">
        <f t="shared" si="4"/>
        <v>0</v>
      </c>
      <c r="W25" s="19">
        <f t="shared" si="4"/>
        <v>0</v>
      </c>
      <c r="X25" s="19">
        <f t="shared" si="4"/>
        <v>0</v>
      </c>
      <c r="Y25" s="19">
        <f t="shared" si="4"/>
        <v>218.61181196037529</v>
      </c>
      <c r="Z25" s="19">
        <f t="shared" si="4"/>
        <v>0</v>
      </c>
      <c r="AA25" s="19">
        <f t="shared" si="4"/>
        <v>0</v>
      </c>
      <c r="AB25" s="19">
        <f t="shared" si="4"/>
        <v>0</v>
      </c>
      <c r="AC25" s="19">
        <f t="shared" si="4"/>
        <v>218.61181196037529</v>
      </c>
      <c r="AD25" s="19">
        <f t="shared" si="4"/>
        <v>0</v>
      </c>
      <c r="AE25" s="19">
        <f t="shared" si="4"/>
        <v>0</v>
      </c>
      <c r="AF25" s="19">
        <f t="shared" si="4"/>
        <v>0</v>
      </c>
      <c r="AG25" s="19">
        <f t="shared" si="4"/>
        <v>218.61181196037529</v>
      </c>
      <c r="AH25" s="19">
        <f t="shared" si="4"/>
        <v>0</v>
      </c>
      <c r="AI25" s="19">
        <f t="shared" si="4"/>
        <v>0</v>
      </c>
      <c r="AJ25" s="19">
        <f t="shared" si="4"/>
        <v>0</v>
      </c>
      <c r="AK25" s="19">
        <f t="shared" si="4"/>
        <v>218.61181196037529</v>
      </c>
      <c r="AL25" s="19">
        <f t="shared" si="4"/>
        <v>0</v>
      </c>
      <c r="AM25" s="19">
        <f t="shared" si="4"/>
        <v>0</v>
      </c>
      <c r="AN25" s="19">
        <f t="shared" si="4"/>
        <v>0</v>
      </c>
      <c r="AO25" s="19">
        <f t="shared" si="4"/>
        <v>218.61181196037529</v>
      </c>
      <c r="AP25" s="19">
        <f t="shared" si="4"/>
        <v>0</v>
      </c>
      <c r="AQ25" s="19">
        <f t="shared" si="4"/>
        <v>0</v>
      </c>
      <c r="AR25" s="19">
        <f t="shared" si="4"/>
        <v>0</v>
      </c>
      <c r="AS25" s="19">
        <f t="shared" si="4"/>
        <v>218.61181196037529</v>
      </c>
      <c r="AT25" s="19">
        <f t="shared" si="4"/>
        <v>0</v>
      </c>
      <c r="AU25" s="19">
        <f t="shared" si="4"/>
        <v>0</v>
      </c>
      <c r="AV25" s="19">
        <f t="shared" si="4"/>
        <v>0</v>
      </c>
      <c r="AW25" s="19">
        <f t="shared" si="4"/>
        <v>218.61181196037529</v>
      </c>
      <c r="AX25" s="19">
        <f t="shared" si="4"/>
        <v>0</v>
      </c>
      <c r="AY25" s="19">
        <f t="shared" si="4"/>
        <v>0</v>
      </c>
      <c r="AZ25" s="19">
        <f t="shared" si="4"/>
        <v>0</v>
      </c>
      <c r="BA25" s="19">
        <f t="shared" si="4"/>
        <v>218.61181196037529</v>
      </c>
      <c r="BB25" s="19">
        <f t="shared" si="4"/>
        <v>0</v>
      </c>
      <c r="BC25" s="19">
        <f t="shared" si="4"/>
        <v>0</v>
      </c>
      <c r="BD25" s="19">
        <f t="shared" si="4"/>
        <v>0</v>
      </c>
      <c r="BE25" s="19">
        <f t="shared" si="4"/>
        <v>218.61181196037529</v>
      </c>
      <c r="BF25" s="19">
        <f t="shared" si="4"/>
        <v>0</v>
      </c>
      <c r="BG25" s="19">
        <f t="shared" si="4"/>
        <v>0</v>
      </c>
      <c r="BH25" s="19">
        <f t="shared" si="4"/>
        <v>0</v>
      </c>
    </row>
    <row r="26" spans="1:60" x14ac:dyDescent="0.3">
      <c r="A26" s="2" t="s">
        <v>86</v>
      </c>
      <c r="B26" s="19">
        <f t="shared" ref="B26:D26" si="5">IF(B$4=$D$37,$D$38,0)</f>
        <v>0</v>
      </c>
      <c r="C26" s="19">
        <f t="shared" si="5"/>
        <v>0</v>
      </c>
      <c r="D26" s="19">
        <f t="shared" si="5"/>
        <v>0</v>
      </c>
      <c r="E26" s="19">
        <f>IF(E$4=$D$37,$D$38,0)</f>
        <v>0</v>
      </c>
      <c r="F26" s="19">
        <f>IF(B26&gt;0,B26,IF(F$4=$D$37,$D$38,0))</f>
        <v>0</v>
      </c>
      <c r="G26" s="19">
        <f t="shared" ref="G26:BH26" si="6">IF(C26&gt;0,C26,IF(G$4=$D$37,$D$38,0))</f>
        <v>0</v>
      </c>
      <c r="H26" s="19">
        <f t="shared" si="6"/>
        <v>0</v>
      </c>
      <c r="I26" s="19">
        <f t="shared" si="6"/>
        <v>0</v>
      </c>
      <c r="J26" s="19">
        <f t="shared" si="6"/>
        <v>307.5986678222306</v>
      </c>
      <c r="K26" s="19">
        <f t="shared" si="6"/>
        <v>0</v>
      </c>
      <c r="L26" s="19">
        <f t="shared" si="6"/>
        <v>0</v>
      </c>
      <c r="M26" s="19">
        <f t="shared" si="6"/>
        <v>0</v>
      </c>
      <c r="N26" s="19">
        <f t="shared" si="6"/>
        <v>307.5986678222306</v>
      </c>
      <c r="O26" s="19">
        <f t="shared" si="6"/>
        <v>0</v>
      </c>
      <c r="P26" s="19">
        <f t="shared" si="6"/>
        <v>0</v>
      </c>
      <c r="Q26" s="19">
        <f t="shared" si="6"/>
        <v>0</v>
      </c>
      <c r="R26" s="19">
        <f t="shared" si="6"/>
        <v>307.5986678222306</v>
      </c>
      <c r="S26" s="19">
        <f t="shared" si="6"/>
        <v>0</v>
      </c>
      <c r="T26" s="19">
        <f t="shared" si="6"/>
        <v>0</v>
      </c>
      <c r="U26" s="19">
        <f t="shared" si="6"/>
        <v>0</v>
      </c>
      <c r="V26" s="19">
        <f t="shared" si="6"/>
        <v>307.5986678222306</v>
      </c>
      <c r="W26" s="19">
        <f t="shared" si="6"/>
        <v>0</v>
      </c>
      <c r="X26" s="19">
        <f t="shared" si="6"/>
        <v>0</v>
      </c>
      <c r="Y26" s="19">
        <f t="shared" si="6"/>
        <v>0</v>
      </c>
      <c r="Z26" s="19">
        <f t="shared" si="6"/>
        <v>307.5986678222306</v>
      </c>
      <c r="AA26" s="19">
        <f t="shared" si="6"/>
        <v>0</v>
      </c>
      <c r="AB26" s="19">
        <f t="shared" si="6"/>
        <v>0</v>
      </c>
      <c r="AC26" s="19">
        <f t="shared" si="6"/>
        <v>0</v>
      </c>
      <c r="AD26" s="19">
        <f t="shared" si="6"/>
        <v>307.5986678222306</v>
      </c>
      <c r="AE26" s="19">
        <f t="shared" si="6"/>
        <v>0</v>
      </c>
      <c r="AF26" s="19">
        <f t="shared" si="6"/>
        <v>0</v>
      </c>
      <c r="AG26" s="19">
        <f t="shared" si="6"/>
        <v>0</v>
      </c>
      <c r="AH26" s="19">
        <f t="shared" si="6"/>
        <v>307.5986678222306</v>
      </c>
      <c r="AI26" s="19">
        <f t="shared" si="6"/>
        <v>0</v>
      </c>
      <c r="AJ26" s="19">
        <f t="shared" si="6"/>
        <v>0</v>
      </c>
      <c r="AK26" s="19">
        <f t="shared" si="6"/>
        <v>0</v>
      </c>
      <c r="AL26" s="19">
        <f t="shared" si="6"/>
        <v>307.5986678222306</v>
      </c>
      <c r="AM26" s="19">
        <f t="shared" si="6"/>
        <v>0</v>
      </c>
      <c r="AN26" s="19">
        <f t="shared" si="6"/>
        <v>0</v>
      </c>
      <c r="AO26" s="19">
        <f t="shared" si="6"/>
        <v>0</v>
      </c>
      <c r="AP26" s="19">
        <f t="shared" si="6"/>
        <v>307.5986678222306</v>
      </c>
      <c r="AQ26" s="19">
        <f t="shared" si="6"/>
        <v>0</v>
      </c>
      <c r="AR26" s="19">
        <f t="shared" si="6"/>
        <v>0</v>
      </c>
      <c r="AS26" s="19">
        <f t="shared" si="6"/>
        <v>0</v>
      </c>
      <c r="AT26" s="19">
        <f t="shared" si="6"/>
        <v>307.5986678222306</v>
      </c>
      <c r="AU26" s="19">
        <f t="shared" si="6"/>
        <v>0</v>
      </c>
      <c r="AV26" s="19">
        <f t="shared" si="6"/>
        <v>0</v>
      </c>
      <c r="AW26" s="19">
        <f t="shared" si="6"/>
        <v>0</v>
      </c>
      <c r="AX26" s="19">
        <f t="shared" si="6"/>
        <v>307.5986678222306</v>
      </c>
      <c r="AY26" s="19">
        <f t="shared" si="6"/>
        <v>0</v>
      </c>
      <c r="AZ26" s="19">
        <f t="shared" si="6"/>
        <v>0</v>
      </c>
      <c r="BA26" s="19">
        <f t="shared" si="6"/>
        <v>0</v>
      </c>
      <c r="BB26" s="19">
        <f t="shared" si="6"/>
        <v>307.5986678222306</v>
      </c>
      <c r="BC26" s="19">
        <f t="shared" si="6"/>
        <v>0</v>
      </c>
      <c r="BD26" s="19">
        <f t="shared" si="6"/>
        <v>0</v>
      </c>
      <c r="BE26" s="19">
        <f t="shared" si="6"/>
        <v>0</v>
      </c>
      <c r="BF26" s="19">
        <f t="shared" si="6"/>
        <v>307.5986678222306</v>
      </c>
      <c r="BG26" s="19">
        <f t="shared" si="6"/>
        <v>0</v>
      </c>
      <c r="BH26" s="19">
        <f t="shared" si="6"/>
        <v>0</v>
      </c>
    </row>
    <row r="27" spans="1:60" x14ac:dyDescent="0.3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</row>
    <row r="28" spans="1:60" x14ac:dyDescent="0.3">
      <c r="A28" s="11" t="s">
        <v>87</v>
      </c>
      <c r="B28" s="13">
        <f>SUM(B19:B27)</f>
        <v>0</v>
      </c>
      <c r="C28" s="13">
        <f t="shared" ref="C28:BH28" si="7">SUM(C19:C27)</f>
        <v>0</v>
      </c>
      <c r="D28" s="13">
        <f t="shared" si="7"/>
        <v>0</v>
      </c>
      <c r="E28" s="13">
        <f t="shared" si="7"/>
        <v>0</v>
      </c>
      <c r="F28" s="13">
        <f t="shared" si="7"/>
        <v>0</v>
      </c>
      <c r="G28" s="13">
        <f t="shared" si="7"/>
        <v>0</v>
      </c>
      <c r="H28" s="13">
        <f t="shared" si="7"/>
        <v>303.24556802962599</v>
      </c>
      <c r="I28" s="13">
        <f t="shared" si="7"/>
        <v>218.61181196037529</v>
      </c>
      <c r="J28" s="13">
        <f t="shared" si="7"/>
        <v>307.5986678222306</v>
      </c>
      <c r="K28" s="13">
        <f t="shared" si="7"/>
        <v>0</v>
      </c>
      <c r="L28" s="13">
        <f t="shared" si="7"/>
        <v>303.24556802962599</v>
      </c>
      <c r="M28" s="13">
        <f t="shared" si="7"/>
        <v>218.61181196037529</v>
      </c>
      <c r="N28" s="13">
        <f t="shared" si="7"/>
        <v>307.5986678222306</v>
      </c>
      <c r="O28" s="13">
        <f t="shared" si="7"/>
        <v>0</v>
      </c>
      <c r="P28" s="13">
        <f t="shared" si="7"/>
        <v>303.24556802962599</v>
      </c>
      <c r="Q28" s="13">
        <f t="shared" si="7"/>
        <v>218.61181196037529</v>
      </c>
      <c r="R28" s="13">
        <f t="shared" si="7"/>
        <v>307.5986678222306</v>
      </c>
      <c r="S28" s="13">
        <f t="shared" si="7"/>
        <v>0</v>
      </c>
      <c r="T28" s="13">
        <f t="shared" si="7"/>
        <v>303.24556802962599</v>
      </c>
      <c r="U28" s="13">
        <f t="shared" si="7"/>
        <v>218.61181196037529</v>
      </c>
      <c r="V28" s="13">
        <f t="shared" si="7"/>
        <v>307.5986678222306</v>
      </c>
      <c r="W28" s="13">
        <f t="shared" si="7"/>
        <v>0</v>
      </c>
      <c r="X28" s="13">
        <f t="shared" si="7"/>
        <v>6303.2455680296262</v>
      </c>
      <c r="Y28" s="13">
        <f t="shared" si="7"/>
        <v>218.61181196037529</v>
      </c>
      <c r="Z28" s="13">
        <f t="shared" si="7"/>
        <v>307.5986678222306</v>
      </c>
      <c r="AA28" s="13">
        <f t="shared" si="7"/>
        <v>0</v>
      </c>
      <c r="AB28" s="13">
        <f t="shared" si="7"/>
        <v>303.24556802962599</v>
      </c>
      <c r="AC28" s="13">
        <f t="shared" si="7"/>
        <v>218.61181196037529</v>
      </c>
      <c r="AD28" s="13">
        <f t="shared" si="7"/>
        <v>307.5986678222306</v>
      </c>
      <c r="AE28" s="13">
        <f t="shared" si="7"/>
        <v>0</v>
      </c>
      <c r="AF28" s="13">
        <f t="shared" si="7"/>
        <v>303.24556802962599</v>
      </c>
      <c r="AG28" s="13">
        <f t="shared" si="7"/>
        <v>218.61181196037529</v>
      </c>
      <c r="AH28" s="13">
        <f t="shared" si="7"/>
        <v>307.5986678222306</v>
      </c>
      <c r="AI28" s="13">
        <f t="shared" si="7"/>
        <v>0</v>
      </c>
      <c r="AJ28" s="13">
        <f t="shared" si="7"/>
        <v>303.24556802962599</v>
      </c>
      <c r="AK28" s="13">
        <f t="shared" si="7"/>
        <v>218.61181196037529</v>
      </c>
      <c r="AL28" s="13">
        <f t="shared" si="7"/>
        <v>307.5986678222306</v>
      </c>
      <c r="AM28" s="13">
        <f t="shared" si="7"/>
        <v>0</v>
      </c>
      <c r="AN28" s="13">
        <f t="shared" si="7"/>
        <v>303.24556802962599</v>
      </c>
      <c r="AO28" s="13">
        <f t="shared" si="7"/>
        <v>218.61181196037529</v>
      </c>
      <c r="AP28" s="13">
        <f t="shared" si="7"/>
        <v>307.5986678222306</v>
      </c>
      <c r="AQ28" s="13">
        <f t="shared" si="7"/>
        <v>0</v>
      </c>
      <c r="AR28" s="13">
        <f t="shared" si="7"/>
        <v>303.24556802962599</v>
      </c>
      <c r="AS28" s="13">
        <f t="shared" si="7"/>
        <v>218.61181196037529</v>
      </c>
      <c r="AT28" s="13">
        <f t="shared" si="7"/>
        <v>307.5986678222306</v>
      </c>
      <c r="AU28" s="13">
        <f t="shared" si="7"/>
        <v>0</v>
      </c>
      <c r="AV28" s="13">
        <f t="shared" si="7"/>
        <v>303.24556802962599</v>
      </c>
      <c r="AW28" s="13">
        <f t="shared" si="7"/>
        <v>218.61181196037529</v>
      </c>
      <c r="AX28" s="13">
        <f t="shared" si="7"/>
        <v>307.5986678222306</v>
      </c>
      <c r="AY28" s="13">
        <f t="shared" si="7"/>
        <v>0</v>
      </c>
      <c r="AZ28" s="13">
        <f t="shared" si="7"/>
        <v>303.24556802962599</v>
      </c>
      <c r="BA28" s="13">
        <f t="shared" si="7"/>
        <v>218.61181196037529</v>
      </c>
      <c r="BB28" s="13">
        <f t="shared" si="7"/>
        <v>307.5986678222306</v>
      </c>
      <c r="BC28" s="13">
        <f t="shared" si="7"/>
        <v>0</v>
      </c>
      <c r="BD28" s="13">
        <f t="shared" si="7"/>
        <v>303.24556802962599</v>
      </c>
      <c r="BE28" s="13">
        <f t="shared" si="7"/>
        <v>218.61181196037529</v>
      </c>
      <c r="BF28" s="13">
        <f t="shared" si="7"/>
        <v>307.5986678222306</v>
      </c>
      <c r="BG28" s="13">
        <f t="shared" si="7"/>
        <v>0</v>
      </c>
      <c r="BH28" s="13">
        <f t="shared" si="7"/>
        <v>303.24556802962599</v>
      </c>
    </row>
    <row r="29" spans="1:60" x14ac:dyDescent="0.3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</row>
    <row r="30" spans="1:60" x14ac:dyDescent="0.3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</row>
    <row r="31" spans="1:60" x14ac:dyDescent="0.3">
      <c r="A31" s="26" t="s">
        <v>89</v>
      </c>
      <c r="B31" s="27" t="s">
        <v>90</v>
      </c>
      <c r="C31" s="27" t="s">
        <v>91</v>
      </c>
      <c r="D31" s="27" t="s">
        <v>92</v>
      </c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</row>
    <row r="32" spans="1:60" x14ac:dyDescent="0.3">
      <c r="A32" s="15" t="s">
        <v>93</v>
      </c>
      <c r="B32" s="16">
        <v>10000</v>
      </c>
      <c r="C32" s="16">
        <v>10000</v>
      </c>
      <c r="D32" s="16">
        <v>10000</v>
      </c>
      <c r="E32" s="8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</row>
    <row r="33" spans="1:60" x14ac:dyDescent="0.3">
      <c r="A33" s="15" t="s">
        <v>94</v>
      </c>
      <c r="B33" s="16">
        <v>1000</v>
      </c>
      <c r="C33" s="16">
        <v>2000</v>
      </c>
      <c r="D33" s="16">
        <v>1000</v>
      </c>
      <c r="E33" s="8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</row>
    <row r="34" spans="1:60" x14ac:dyDescent="0.3">
      <c r="A34" s="14" t="s">
        <v>95</v>
      </c>
      <c r="B34" s="17">
        <f>B32-B33</f>
        <v>9000</v>
      </c>
      <c r="C34" s="17">
        <f>C32-C33</f>
        <v>8000</v>
      </c>
      <c r="D34" s="17">
        <f>D32-D33</f>
        <v>9000</v>
      </c>
      <c r="E34" s="8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</row>
    <row r="35" spans="1:60" x14ac:dyDescent="0.3">
      <c r="A35" s="15" t="s">
        <v>96</v>
      </c>
      <c r="B35" s="18">
        <v>0.13</v>
      </c>
      <c r="C35" s="18">
        <v>0.14000000000000001</v>
      </c>
      <c r="D35" s="18">
        <v>0.14000000000000001</v>
      </c>
      <c r="E35" s="8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</row>
    <row r="36" spans="1:60" x14ac:dyDescent="0.3">
      <c r="A36" s="15" t="s">
        <v>98</v>
      </c>
      <c r="B36" s="16">
        <v>36</v>
      </c>
      <c r="C36" s="16">
        <v>48</v>
      </c>
      <c r="D36" s="16">
        <v>36</v>
      </c>
      <c r="E36" s="8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</row>
    <row r="37" spans="1:60" x14ac:dyDescent="0.3">
      <c r="A37" s="15" t="s">
        <v>97</v>
      </c>
      <c r="B37" s="16">
        <v>0</v>
      </c>
      <c r="C37" s="16">
        <v>1</v>
      </c>
      <c r="D37" s="16">
        <v>2</v>
      </c>
      <c r="E37" s="8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</row>
    <row r="38" spans="1:60" x14ac:dyDescent="0.3">
      <c r="A38" s="24" t="s">
        <v>99</v>
      </c>
      <c r="B38" s="25">
        <f>PMT(B35/12,B36,-B34)</f>
        <v>303.24556802962599</v>
      </c>
      <c r="C38" s="25">
        <f>PMT(C35/12,C36,-C34)</f>
        <v>218.61181196037529</v>
      </c>
      <c r="D38" s="25">
        <f>PMT(D35/12,D36,-D34)</f>
        <v>307.5986678222306</v>
      </c>
      <c r="E38" s="8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</row>
    <row r="39" spans="1:60" x14ac:dyDescent="0.3">
      <c r="A39" s="2"/>
      <c r="B39" s="2"/>
      <c r="C39" s="2"/>
      <c r="D39" s="2"/>
      <c r="E39" s="8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</row>
    <row r="40" spans="1:60" s="22" customFormat="1" x14ac:dyDescent="0.3">
      <c r="A40" s="20" t="s">
        <v>100</v>
      </c>
      <c r="B40" s="21">
        <f>B38*B36-B34</f>
        <v>1916.8404490665362</v>
      </c>
      <c r="C40" s="21">
        <f>C38*C36-C34</f>
        <v>2493.3669740980149</v>
      </c>
      <c r="D40" s="21">
        <f>D38*D36-D34</f>
        <v>2073.5520416003019</v>
      </c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20"/>
      <c r="BH40" s="20"/>
    </row>
    <row r="41" spans="1:60" x14ac:dyDescent="0.3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</row>
    <row r="42" spans="1:60" x14ac:dyDescent="0.3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</row>
    <row r="43" spans="1:60" x14ac:dyDescent="0.3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</row>
    <row r="44" spans="1:60" x14ac:dyDescent="0.3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</row>
    <row r="45" spans="1:60" x14ac:dyDescent="0.3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</row>
    <row r="46" spans="1:60" x14ac:dyDescent="0.3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</row>
    <row r="47" spans="1:60" x14ac:dyDescent="0.3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</row>
    <row r="48" spans="1:60" x14ac:dyDescent="0.3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</row>
    <row r="49" spans="1:60" x14ac:dyDescent="0.3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</row>
    <row r="50" spans="1:60" x14ac:dyDescent="0.3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</row>
    <row r="51" spans="1:60" x14ac:dyDescent="0.3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</row>
    <row r="52" spans="1:60" x14ac:dyDescent="0.3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</row>
    <row r="53" spans="1:60" x14ac:dyDescent="0.3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</row>
    <row r="54" spans="1:60" x14ac:dyDescent="0.3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</row>
    <row r="55" spans="1:60" x14ac:dyDescent="0.3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</row>
    <row r="56" spans="1:60" x14ac:dyDescent="0.3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</row>
    <row r="57" spans="1:60" x14ac:dyDescent="0.3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</row>
    <row r="58" spans="1:60" x14ac:dyDescent="0.3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</row>
    <row r="59" spans="1:60" x14ac:dyDescent="0.3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</row>
    <row r="60" spans="1:60" x14ac:dyDescent="0.3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</row>
    <row r="61" spans="1:60" x14ac:dyDescent="0.3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</row>
    <row r="62" spans="1:60" x14ac:dyDescent="0.3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</row>
    <row r="63" spans="1:60" x14ac:dyDescent="0.3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</row>
    <row r="64" spans="1:60" x14ac:dyDescent="0.3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</row>
    <row r="65" spans="1:60" x14ac:dyDescent="0.3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</row>
    <row r="66" spans="1:60" x14ac:dyDescent="0.3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</row>
    <row r="67" spans="1:60" x14ac:dyDescent="0.3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</row>
    <row r="68" spans="1:60" x14ac:dyDescent="0.3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</row>
    <row r="69" spans="1:60" x14ac:dyDescent="0.3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</row>
    <row r="70" spans="1:60" x14ac:dyDescent="0.3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</row>
    <row r="71" spans="1:60" x14ac:dyDescent="0.3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</row>
    <row r="72" spans="1:60" x14ac:dyDescent="0.3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</row>
    <row r="73" spans="1:60" x14ac:dyDescent="0.3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</row>
    <row r="74" spans="1:60" x14ac:dyDescent="0.3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</row>
    <row r="75" spans="1:60" x14ac:dyDescent="0.3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</row>
    <row r="76" spans="1:60" x14ac:dyDescent="0.3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</row>
    <row r="77" spans="1:60" x14ac:dyDescent="0.3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</row>
    <row r="78" spans="1:60" x14ac:dyDescent="0.3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</row>
    <row r="79" spans="1:60" x14ac:dyDescent="0.3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</row>
    <row r="80" spans="1:60" x14ac:dyDescent="0.3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</row>
    <row r="81" spans="1:60" x14ac:dyDescent="0.3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</row>
    <row r="82" spans="1:60" x14ac:dyDescent="0.3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</row>
    <row r="83" spans="1:60" x14ac:dyDescent="0.3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</row>
    <row r="84" spans="1:60" x14ac:dyDescent="0.3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</row>
    <row r="85" spans="1:60" x14ac:dyDescent="0.3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</row>
    <row r="86" spans="1:60" x14ac:dyDescent="0.3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</row>
    <row r="87" spans="1:60" x14ac:dyDescent="0.3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</row>
    <row r="88" spans="1:60" x14ac:dyDescent="0.3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</row>
    <row r="89" spans="1:60" x14ac:dyDescent="0.3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</row>
    <row r="90" spans="1:60" x14ac:dyDescent="0.3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</row>
    <row r="91" spans="1:60" x14ac:dyDescent="0.3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</row>
    <row r="92" spans="1:60" x14ac:dyDescent="0.3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</row>
    <row r="93" spans="1:60" x14ac:dyDescent="0.3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</row>
    <row r="94" spans="1:60" x14ac:dyDescent="0.3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</row>
    <row r="95" spans="1:60" x14ac:dyDescent="0.3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</row>
    <row r="96" spans="1:60" x14ac:dyDescent="0.3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</row>
    <row r="97" spans="1:60" x14ac:dyDescent="0.3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</row>
    <row r="98" spans="1:60" x14ac:dyDescent="0.3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</row>
    <row r="99" spans="1:60" x14ac:dyDescent="0.3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</row>
    <row r="100" spans="1:60" x14ac:dyDescent="0.3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</row>
    <row r="101" spans="1:60" x14ac:dyDescent="0.3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</row>
    <row r="102" spans="1:60" x14ac:dyDescent="0.3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</row>
    <row r="103" spans="1:60" x14ac:dyDescent="0.3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</row>
    <row r="104" spans="1:60" x14ac:dyDescent="0.3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</row>
    <row r="105" spans="1:60" x14ac:dyDescent="0.3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</row>
    <row r="106" spans="1:60" x14ac:dyDescent="0.3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</row>
    <row r="107" spans="1:60" x14ac:dyDescent="0.3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</row>
    <row r="108" spans="1:60" x14ac:dyDescent="0.3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</row>
    <row r="109" spans="1:60" x14ac:dyDescent="0.3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</row>
    <row r="110" spans="1:60" x14ac:dyDescent="0.3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</row>
    <row r="111" spans="1:60" x14ac:dyDescent="0.3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</row>
    <row r="112" spans="1:60" x14ac:dyDescent="0.3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</row>
    <row r="113" spans="1:60" x14ac:dyDescent="0.3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</row>
    <row r="114" spans="1:60" x14ac:dyDescent="0.3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</row>
    <row r="115" spans="1:60" x14ac:dyDescent="0.3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</row>
    <row r="116" spans="1:60" x14ac:dyDescent="0.3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</row>
    <row r="117" spans="1:60" x14ac:dyDescent="0.3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</row>
    <row r="118" spans="1:60" x14ac:dyDescent="0.3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</row>
    <row r="119" spans="1:60" x14ac:dyDescent="0.3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</row>
    <row r="120" spans="1:60" x14ac:dyDescent="0.3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</row>
    <row r="121" spans="1:60" x14ac:dyDescent="0.3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</row>
    <row r="122" spans="1:60" x14ac:dyDescent="0.3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</row>
    <row r="123" spans="1:60" x14ac:dyDescent="0.3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</row>
    <row r="124" spans="1:60" x14ac:dyDescent="0.3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</row>
    <row r="125" spans="1:60" x14ac:dyDescent="0.3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</row>
    <row r="126" spans="1:60" x14ac:dyDescent="0.3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</row>
    <row r="127" spans="1:60" x14ac:dyDescent="0.3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</row>
    <row r="128" spans="1:60" x14ac:dyDescent="0.3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</row>
    <row r="129" spans="1:60" x14ac:dyDescent="0.3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</row>
    <row r="130" spans="1:60" x14ac:dyDescent="0.3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</row>
    <row r="131" spans="1:60" x14ac:dyDescent="0.3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</row>
    <row r="132" spans="1:60" x14ac:dyDescent="0.3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</row>
    <row r="133" spans="1:60" x14ac:dyDescent="0.3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</row>
    <row r="134" spans="1:60" x14ac:dyDescent="0.3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</row>
    <row r="135" spans="1:60" x14ac:dyDescent="0.3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</row>
    <row r="136" spans="1:60" x14ac:dyDescent="0.3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</row>
    <row r="137" spans="1:60" x14ac:dyDescent="0.3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</row>
    <row r="138" spans="1:60" x14ac:dyDescent="0.3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</row>
    <row r="139" spans="1:60" x14ac:dyDescent="0.3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</row>
    <row r="140" spans="1:60" x14ac:dyDescent="0.3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</row>
    <row r="141" spans="1:60" x14ac:dyDescent="0.3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</row>
    <row r="142" spans="1:60" x14ac:dyDescent="0.3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</row>
    <row r="143" spans="1:60" x14ac:dyDescent="0.3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</row>
    <row r="144" spans="1:60" x14ac:dyDescent="0.3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</row>
    <row r="145" spans="1:60" x14ac:dyDescent="0.3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</row>
    <row r="146" spans="1:60" x14ac:dyDescent="0.3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</row>
    <row r="147" spans="1:60" x14ac:dyDescent="0.3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</row>
    <row r="148" spans="1:60" x14ac:dyDescent="0.3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</row>
    <row r="149" spans="1:60" x14ac:dyDescent="0.3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</row>
    <row r="150" spans="1:60" x14ac:dyDescent="0.3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</row>
    <row r="151" spans="1:60" x14ac:dyDescent="0.3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</row>
    <row r="152" spans="1:60" x14ac:dyDescent="0.3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</row>
    <row r="153" spans="1:60" x14ac:dyDescent="0.3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</row>
    <row r="154" spans="1:60" x14ac:dyDescent="0.3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</row>
    <row r="155" spans="1:60" x14ac:dyDescent="0.3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</row>
    <row r="156" spans="1:60" x14ac:dyDescent="0.3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</row>
    <row r="157" spans="1:60" x14ac:dyDescent="0.3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</row>
    <row r="158" spans="1:60" x14ac:dyDescent="0.3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</row>
    <row r="159" spans="1:60" x14ac:dyDescent="0.3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</row>
    <row r="160" spans="1:60" x14ac:dyDescent="0.3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</row>
    <row r="161" spans="1:60" x14ac:dyDescent="0.3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</row>
    <row r="162" spans="1:60" x14ac:dyDescent="0.3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</row>
    <row r="163" spans="1:60" x14ac:dyDescent="0.3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</row>
    <row r="164" spans="1:60" x14ac:dyDescent="0.3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</row>
    <row r="165" spans="1:60" x14ac:dyDescent="0.3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</row>
    <row r="166" spans="1:60" x14ac:dyDescent="0.3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</row>
    <row r="167" spans="1:60" x14ac:dyDescent="0.3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</row>
    <row r="168" spans="1:60" x14ac:dyDescent="0.3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</row>
    <row r="169" spans="1:60" x14ac:dyDescent="0.3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</row>
    <row r="170" spans="1:60" x14ac:dyDescent="0.3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</row>
    <row r="171" spans="1:60" x14ac:dyDescent="0.3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</row>
    <row r="172" spans="1:60" x14ac:dyDescent="0.3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</row>
    <row r="173" spans="1:60" x14ac:dyDescent="0.3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</row>
    <row r="174" spans="1:60" x14ac:dyDescent="0.3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</row>
    <row r="175" spans="1:60" x14ac:dyDescent="0.3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</row>
    <row r="176" spans="1:60" x14ac:dyDescent="0.3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</row>
    <row r="177" spans="1:60" x14ac:dyDescent="0.3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</row>
    <row r="178" spans="1:60" x14ac:dyDescent="0.3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</row>
    <row r="179" spans="1:60" x14ac:dyDescent="0.3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</row>
    <row r="180" spans="1:60" x14ac:dyDescent="0.3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</row>
    <row r="181" spans="1:60" x14ac:dyDescent="0.3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</row>
    <row r="182" spans="1:60" x14ac:dyDescent="0.3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</row>
    <row r="183" spans="1:60" x14ac:dyDescent="0.3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</row>
    <row r="184" spans="1:60" x14ac:dyDescent="0.3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</row>
    <row r="185" spans="1:60" x14ac:dyDescent="0.3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</row>
    <row r="186" spans="1:60" x14ac:dyDescent="0.3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</row>
    <row r="187" spans="1:60" x14ac:dyDescent="0.3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</row>
    <row r="188" spans="1:60" x14ac:dyDescent="0.3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</row>
    <row r="189" spans="1:60" x14ac:dyDescent="0.3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</row>
    <row r="190" spans="1:60" x14ac:dyDescent="0.3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</row>
    <row r="191" spans="1:60" x14ac:dyDescent="0.3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</row>
    <row r="192" spans="1:60" x14ac:dyDescent="0.3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</row>
    <row r="193" spans="1:60" x14ac:dyDescent="0.3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</row>
    <row r="194" spans="1:60" x14ac:dyDescent="0.3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</row>
    <row r="195" spans="1:60" x14ac:dyDescent="0.3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</row>
    <row r="196" spans="1:60" x14ac:dyDescent="0.3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</row>
    <row r="197" spans="1:60" x14ac:dyDescent="0.3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</row>
    <row r="198" spans="1:60" x14ac:dyDescent="0.3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</row>
    <row r="199" spans="1:60" x14ac:dyDescent="0.3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</row>
    <row r="200" spans="1:60" x14ac:dyDescent="0.3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</row>
    <row r="201" spans="1:60" x14ac:dyDescent="0.3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</row>
    <row r="202" spans="1:60" x14ac:dyDescent="0.3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</row>
    <row r="203" spans="1:60" x14ac:dyDescent="0.3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</row>
    <row r="204" spans="1:60" x14ac:dyDescent="0.3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</row>
    <row r="205" spans="1:60" x14ac:dyDescent="0.3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</row>
    <row r="206" spans="1:60" x14ac:dyDescent="0.3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</row>
    <row r="207" spans="1:60" x14ac:dyDescent="0.3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</row>
    <row r="208" spans="1:60" x14ac:dyDescent="0.3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</row>
    <row r="209" spans="1:60" x14ac:dyDescent="0.3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</row>
    <row r="210" spans="1:60" x14ac:dyDescent="0.3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</row>
    <row r="211" spans="1:60" x14ac:dyDescent="0.3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</row>
    <row r="212" spans="1:60" x14ac:dyDescent="0.3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</row>
    <row r="213" spans="1:60" x14ac:dyDescent="0.3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</row>
    <row r="214" spans="1:60" x14ac:dyDescent="0.3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</row>
    <row r="215" spans="1:60" x14ac:dyDescent="0.3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</row>
    <row r="216" spans="1:60" x14ac:dyDescent="0.3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</row>
    <row r="217" spans="1:60" x14ac:dyDescent="0.3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</row>
    <row r="218" spans="1:60" x14ac:dyDescent="0.3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</row>
    <row r="219" spans="1:60" x14ac:dyDescent="0.3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</row>
    <row r="220" spans="1:60" x14ac:dyDescent="0.3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</row>
    <row r="221" spans="1:60" x14ac:dyDescent="0.3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</row>
    <row r="222" spans="1:60" x14ac:dyDescent="0.3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</row>
    <row r="223" spans="1:60" x14ac:dyDescent="0.3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</row>
    <row r="224" spans="1:60" x14ac:dyDescent="0.3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</row>
    <row r="225" spans="1:60" x14ac:dyDescent="0.3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</row>
    <row r="226" spans="1:60" x14ac:dyDescent="0.3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</row>
    <row r="227" spans="1:60" x14ac:dyDescent="0.3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</row>
    <row r="228" spans="1:60" x14ac:dyDescent="0.3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</row>
    <row r="229" spans="1:60" x14ac:dyDescent="0.3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</row>
    <row r="230" spans="1:60" x14ac:dyDescent="0.3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</row>
    <row r="231" spans="1:60" x14ac:dyDescent="0.3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</row>
    <row r="232" spans="1:60" x14ac:dyDescent="0.3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</row>
    <row r="233" spans="1:60" x14ac:dyDescent="0.3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</row>
    <row r="234" spans="1:60" x14ac:dyDescent="0.3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</row>
    <row r="235" spans="1:60" x14ac:dyDescent="0.3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</row>
    <row r="236" spans="1:60" x14ac:dyDescent="0.3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</row>
    <row r="237" spans="1:60" x14ac:dyDescent="0.3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</row>
    <row r="238" spans="1:60" x14ac:dyDescent="0.3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</row>
    <row r="239" spans="1:60" x14ac:dyDescent="0.3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</row>
    <row r="240" spans="1:60" x14ac:dyDescent="0.3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</row>
    <row r="241" spans="1:60" x14ac:dyDescent="0.3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</row>
    <row r="242" spans="1:60" x14ac:dyDescent="0.3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</row>
    <row r="243" spans="1:60" x14ac:dyDescent="0.3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</row>
    <row r="244" spans="1:60" x14ac:dyDescent="0.3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</row>
    <row r="245" spans="1:60" x14ac:dyDescent="0.3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</row>
    <row r="246" spans="1:60" x14ac:dyDescent="0.3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</row>
    <row r="247" spans="1:60" x14ac:dyDescent="0.3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</row>
    <row r="248" spans="1:60" x14ac:dyDescent="0.3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</row>
    <row r="249" spans="1:60" x14ac:dyDescent="0.3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</row>
    <row r="250" spans="1:60" x14ac:dyDescent="0.3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</row>
    <row r="251" spans="1:60" x14ac:dyDescent="0.3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</row>
    <row r="252" spans="1:60" x14ac:dyDescent="0.3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</row>
    <row r="253" spans="1:60" x14ac:dyDescent="0.3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</row>
    <row r="254" spans="1:60" x14ac:dyDescent="0.3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</row>
    <row r="255" spans="1:60" x14ac:dyDescent="0.3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</row>
    <row r="256" spans="1:60" x14ac:dyDescent="0.3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</row>
    <row r="257" spans="1:60" x14ac:dyDescent="0.3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</row>
    <row r="258" spans="1:60" x14ac:dyDescent="0.3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</row>
    <row r="259" spans="1:60" x14ac:dyDescent="0.3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</row>
    <row r="260" spans="1:60" x14ac:dyDescent="0.3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</row>
    <row r="261" spans="1:60" x14ac:dyDescent="0.3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</row>
    <row r="262" spans="1:60" x14ac:dyDescent="0.3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</row>
    <row r="263" spans="1:60" x14ac:dyDescent="0.3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</row>
    <row r="264" spans="1:60" x14ac:dyDescent="0.3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</row>
    <row r="265" spans="1:60" x14ac:dyDescent="0.3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</row>
    <row r="266" spans="1:60" x14ac:dyDescent="0.3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</row>
    <row r="267" spans="1:60" x14ac:dyDescent="0.3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</row>
    <row r="268" spans="1:60" x14ac:dyDescent="0.3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</row>
    <row r="269" spans="1:60" x14ac:dyDescent="0.3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</row>
    <row r="270" spans="1:60" x14ac:dyDescent="0.3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</row>
    <row r="271" spans="1:60" x14ac:dyDescent="0.3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</row>
    <row r="272" spans="1:60" x14ac:dyDescent="0.3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</row>
    <row r="273" spans="1:60" x14ac:dyDescent="0.3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</row>
    <row r="274" spans="1:60" x14ac:dyDescent="0.3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</row>
    <row r="275" spans="1:60" x14ac:dyDescent="0.3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</row>
    <row r="276" spans="1:60" x14ac:dyDescent="0.3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</row>
    <row r="277" spans="1:60" x14ac:dyDescent="0.3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</row>
    <row r="278" spans="1:60" x14ac:dyDescent="0.3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</row>
    <row r="279" spans="1:60" x14ac:dyDescent="0.3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</row>
    <row r="280" spans="1:60" x14ac:dyDescent="0.3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</row>
    <row r="281" spans="1:60" x14ac:dyDescent="0.3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</row>
    <row r="282" spans="1:60" x14ac:dyDescent="0.3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</row>
    <row r="283" spans="1:60" x14ac:dyDescent="0.3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</row>
    <row r="284" spans="1:60" x14ac:dyDescent="0.3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</row>
    <row r="285" spans="1:60" x14ac:dyDescent="0.3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</row>
    <row r="286" spans="1:60" x14ac:dyDescent="0.3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</row>
    <row r="287" spans="1:60" x14ac:dyDescent="0.3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</row>
    <row r="288" spans="1:60" x14ac:dyDescent="0.3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</row>
    <row r="289" spans="1:60" x14ac:dyDescent="0.3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</row>
    <row r="290" spans="1:60" x14ac:dyDescent="0.3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</row>
    <row r="291" spans="1:60" x14ac:dyDescent="0.3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</row>
    <row r="292" spans="1:60" x14ac:dyDescent="0.3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</row>
    <row r="293" spans="1:60" x14ac:dyDescent="0.3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</row>
    <row r="294" spans="1:60" x14ac:dyDescent="0.3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</row>
    <row r="295" spans="1:60" x14ac:dyDescent="0.3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</row>
    <row r="296" spans="1:60" x14ac:dyDescent="0.3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</row>
    <row r="297" spans="1:60" x14ac:dyDescent="0.3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</row>
    <row r="298" spans="1:60" x14ac:dyDescent="0.3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</row>
    <row r="299" spans="1:60" x14ac:dyDescent="0.3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</row>
    <row r="300" spans="1:60" x14ac:dyDescent="0.3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</row>
    <row r="301" spans="1:60" x14ac:dyDescent="0.3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</row>
    <row r="302" spans="1:60" x14ac:dyDescent="0.3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</row>
    <row r="303" spans="1:60" x14ac:dyDescent="0.3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</row>
    <row r="304" spans="1:60" x14ac:dyDescent="0.3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</row>
    <row r="305" spans="1:60" x14ac:dyDescent="0.3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</row>
    <row r="306" spans="1:60" x14ac:dyDescent="0.3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</row>
    <row r="307" spans="1:60" x14ac:dyDescent="0.3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</row>
    <row r="308" spans="1:60" x14ac:dyDescent="0.3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</row>
    <row r="309" spans="1:60" x14ac:dyDescent="0.3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</row>
    <row r="310" spans="1:60" x14ac:dyDescent="0.3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</row>
    <row r="311" spans="1:60" x14ac:dyDescent="0.3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</row>
    <row r="312" spans="1:60" x14ac:dyDescent="0.3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</row>
    <row r="313" spans="1:60" x14ac:dyDescent="0.3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</row>
    <row r="314" spans="1:60" x14ac:dyDescent="0.3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</row>
    <row r="315" spans="1:60" x14ac:dyDescent="0.3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</row>
    <row r="316" spans="1:60" x14ac:dyDescent="0.3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</row>
    <row r="317" spans="1:60" x14ac:dyDescent="0.3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</row>
    <row r="318" spans="1:60" x14ac:dyDescent="0.3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</row>
    <row r="319" spans="1:60" x14ac:dyDescent="0.3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</row>
    <row r="320" spans="1:60" x14ac:dyDescent="0.3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</row>
    <row r="321" spans="1:60" x14ac:dyDescent="0.3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</row>
    <row r="322" spans="1:60" x14ac:dyDescent="0.3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</row>
    <row r="323" spans="1:60" x14ac:dyDescent="0.3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</row>
    <row r="324" spans="1:60" x14ac:dyDescent="0.3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</row>
    <row r="325" spans="1:60" x14ac:dyDescent="0.3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</row>
    <row r="326" spans="1:60" x14ac:dyDescent="0.3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</row>
    <row r="327" spans="1:60" x14ac:dyDescent="0.3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</row>
    <row r="328" spans="1:60" x14ac:dyDescent="0.3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</row>
    <row r="329" spans="1:60" x14ac:dyDescent="0.3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</row>
    <row r="330" spans="1:60" x14ac:dyDescent="0.3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</row>
    <row r="331" spans="1:60" x14ac:dyDescent="0.3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</row>
    <row r="332" spans="1:60" x14ac:dyDescent="0.3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</row>
    <row r="333" spans="1:60" x14ac:dyDescent="0.3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</row>
    <row r="334" spans="1:60" x14ac:dyDescent="0.3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</row>
    <row r="335" spans="1:60" x14ac:dyDescent="0.3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</row>
    <row r="336" spans="1:60" x14ac:dyDescent="0.3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</row>
    <row r="337" spans="1:60" x14ac:dyDescent="0.3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</row>
    <row r="338" spans="1:60" x14ac:dyDescent="0.3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</row>
    <row r="339" spans="1:60" x14ac:dyDescent="0.3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</row>
    <row r="340" spans="1:60" x14ac:dyDescent="0.3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</row>
    <row r="341" spans="1:60" x14ac:dyDescent="0.3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</row>
    <row r="342" spans="1:60" x14ac:dyDescent="0.3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</row>
    <row r="343" spans="1:60" x14ac:dyDescent="0.3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</row>
    <row r="344" spans="1:60" x14ac:dyDescent="0.3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</row>
    <row r="345" spans="1:60" x14ac:dyDescent="0.3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</row>
    <row r="346" spans="1:60" x14ac:dyDescent="0.3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</row>
    <row r="347" spans="1:60" x14ac:dyDescent="0.3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</row>
    <row r="348" spans="1:60" x14ac:dyDescent="0.3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</row>
    <row r="349" spans="1:60" x14ac:dyDescent="0.3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</row>
    <row r="350" spans="1:60" x14ac:dyDescent="0.3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</row>
    <row r="351" spans="1:60" x14ac:dyDescent="0.3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</row>
    <row r="352" spans="1:60" x14ac:dyDescent="0.3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</row>
    <row r="353" spans="1:60" x14ac:dyDescent="0.3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</row>
    <row r="354" spans="1:60" x14ac:dyDescent="0.3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</row>
    <row r="355" spans="1:60" x14ac:dyDescent="0.3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</row>
    <row r="356" spans="1:60" x14ac:dyDescent="0.3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</row>
    <row r="357" spans="1:60" x14ac:dyDescent="0.3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</row>
    <row r="358" spans="1:60" x14ac:dyDescent="0.3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</row>
    <row r="359" spans="1:60" x14ac:dyDescent="0.3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</row>
    <row r="360" spans="1:60" x14ac:dyDescent="0.3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</row>
    <row r="361" spans="1:60" x14ac:dyDescent="0.3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</row>
    <row r="362" spans="1:60" x14ac:dyDescent="0.3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</row>
    <row r="363" spans="1:60" x14ac:dyDescent="0.3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</row>
    <row r="364" spans="1:60" x14ac:dyDescent="0.3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</row>
    <row r="365" spans="1:60" x14ac:dyDescent="0.3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</row>
    <row r="366" spans="1:60" x14ac:dyDescent="0.3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</row>
    <row r="367" spans="1:60" x14ac:dyDescent="0.3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</row>
    <row r="368" spans="1:60" x14ac:dyDescent="0.3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</row>
    <row r="369" spans="1:60" x14ac:dyDescent="0.3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</row>
    <row r="370" spans="1:60" x14ac:dyDescent="0.3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</row>
    <row r="371" spans="1:60" x14ac:dyDescent="0.3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</row>
    <row r="372" spans="1:60" x14ac:dyDescent="0.3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</row>
    <row r="373" spans="1:60" x14ac:dyDescent="0.3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</row>
    <row r="374" spans="1:60" x14ac:dyDescent="0.3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</row>
    <row r="375" spans="1:60" x14ac:dyDescent="0.3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</row>
    <row r="376" spans="1:60" x14ac:dyDescent="0.3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</row>
    <row r="377" spans="1:60" x14ac:dyDescent="0.3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</row>
    <row r="378" spans="1:60" x14ac:dyDescent="0.3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</row>
    <row r="379" spans="1:60" x14ac:dyDescent="0.3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</row>
    <row r="380" spans="1:60" x14ac:dyDescent="0.3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</row>
    <row r="381" spans="1:60" x14ac:dyDescent="0.3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</row>
    <row r="382" spans="1:60" x14ac:dyDescent="0.3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</row>
    <row r="383" spans="1:60" x14ac:dyDescent="0.3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</row>
    <row r="384" spans="1:60" x14ac:dyDescent="0.3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</row>
    <row r="385" spans="1:60" x14ac:dyDescent="0.3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</row>
    <row r="386" spans="1:60" x14ac:dyDescent="0.3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</row>
    <row r="387" spans="1:60" x14ac:dyDescent="0.3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</row>
    <row r="388" spans="1:60" x14ac:dyDescent="0.3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</row>
    <row r="389" spans="1:60" x14ac:dyDescent="0.3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</row>
    <row r="390" spans="1:60" x14ac:dyDescent="0.3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</row>
    <row r="391" spans="1:60" x14ac:dyDescent="0.3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</row>
    <row r="392" spans="1:60" x14ac:dyDescent="0.3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</row>
    <row r="393" spans="1:60" x14ac:dyDescent="0.3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</row>
    <row r="394" spans="1:60" x14ac:dyDescent="0.3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</row>
    <row r="395" spans="1:60" x14ac:dyDescent="0.3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</row>
    <row r="396" spans="1:60" x14ac:dyDescent="0.3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</row>
    <row r="397" spans="1:60" x14ac:dyDescent="0.3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</row>
    <row r="398" spans="1:60" x14ac:dyDescent="0.3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</row>
    <row r="399" spans="1:60" x14ac:dyDescent="0.3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</row>
    <row r="400" spans="1:60" x14ac:dyDescent="0.3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</row>
    <row r="401" spans="1:60" x14ac:dyDescent="0.3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</row>
    <row r="402" spans="1:60" x14ac:dyDescent="0.3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</row>
    <row r="403" spans="1:60" x14ac:dyDescent="0.3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</row>
    <row r="404" spans="1:60" x14ac:dyDescent="0.3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</row>
    <row r="405" spans="1:60" x14ac:dyDescent="0.3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</row>
    <row r="406" spans="1:60" x14ac:dyDescent="0.3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</row>
    <row r="407" spans="1:60" x14ac:dyDescent="0.3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</row>
    <row r="408" spans="1:60" x14ac:dyDescent="0.3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</row>
    <row r="409" spans="1:60" x14ac:dyDescent="0.3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</row>
    <row r="410" spans="1:60" x14ac:dyDescent="0.3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</row>
    <row r="411" spans="1:60" x14ac:dyDescent="0.3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</row>
    <row r="412" spans="1:60" x14ac:dyDescent="0.3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</row>
    <row r="413" spans="1:60" x14ac:dyDescent="0.3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</row>
    <row r="414" spans="1:60" x14ac:dyDescent="0.3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</row>
    <row r="415" spans="1:60" x14ac:dyDescent="0.3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</row>
    <row r="416" spans="1:60" x14ac:dyDescent="0.3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</row>
    <row r="417" spans="1:60" x14ac:dyDescent="0.3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</row>
    <row r="418" spans="1:60" x14ac:dyDescent="0.3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</row>
    <row r="419" spans="1:60" x14ac:dyDescent="0.3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</row>
    <row r="420" spans="1:60" x14ac:dyDescent="0.3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</row>
    <row r="421" spans="1:60" x14ac:dyDescent="0.3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</row>
    <row r="422" spans="1:60" x14ac:dyDescent="0.3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</row>
    <row r="423" spans="1:60" x14ac:dyDescent="0.3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</row>
    <row r="424" spans="1:60" x14ac:dyDescent="0.3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</row>
    <row r="425" spans="1:60" x14ac:dyDescent="0.3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</row>
    <row r="426" spans="1:60" x14ac:dyDescent="0.3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</row>
    <row r="427" spans="1:60" x14ac:dyDescent="0.3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</row>
    <row r="428" spans="1:60" x14ac:dyDescent="0.3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</row>
    <row r="429" spans="1:60" x14ac:dyDescent="0.3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</row>
    <row r="430" spans="1:60" x14ac:dyDescent="0.3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</row>
    <row r="431" spans="1:60" x14ac:dyDescent="0.3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</row>
    <row r="432" spans="1:60" x14ac:dyDescent="0.3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</row>
    <row r="433" spans="1:60" x14ac:dyDescent="0.3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</row>
    <row r="434" spans="1:60" x14ac:dyDescent="0.3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</row>
    <row r="435" spans="1:60" x14ac:dyDescent="0.3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</row>
    <row r="436" spans="1:60" x14ac:dyDescent="0.3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</row>
    <row r="437" spans="1:60" x14ac:dyDescent="0.3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</row>
    <row r="438" spans="1:60" x14ac:dyDescent="0.3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</row>
    <row r="439" spans="1:60" x14ac:dyDescent="0.3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</row>
    <row r="440" spans="1:60" x14ac:dyDescent="0.3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</row>
    <row r="441" spans="1:60" x14ac:dyDescent="0.3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</row>
    <row r="442" spans="1:60" x14ac:dyDescent="0.3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</row>
    <row r="443" spans="1:60" x14ac:dyDescent="0.3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</row>
    <row r="444" spans="1:60" x14ac:dyDescent="0.3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</row>
    <row r="445" spans="1:60" x14ac:dyDescent="0.3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</row>
    <row r="446" spans="1:60" x14ac:dyDescent="0.3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</row>
    <row r="447" spans="1:60" x14ac:dyDescent="0.3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</row>
    <row r="448" spans="1:60" x14ac:dyDescent="0.3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</row>
    <row r="449" spans="1:60" x14ac:dyDescent="0.3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</row>
    <row r="450" spans="1:60" x14ac:dyDescent="0.3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</row>
    <row r="451" spans="1:60" x14ac:dyDescent="0.3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</row>
    <row r="452" spans="1:60" x14ac:dyDescent="0.3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</row>
    <row r="453" spans="1:60" x14ac:dyDescent="0.3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</row>
    <row r="454" spans="1:60" x14ac:dyDescent="0.3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</row>
    <row r="455" spans="1:60" x14ac:dyDescent="0.3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</row>
    <row r="456" spans="1:60" x14ac:dyDescent="0.3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</row>
    <row r="457" spans="1:60" x14ac:dyDescent="0.3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</row>
    <row r="458" spans="1:60" x14ac:dyDescent="0.3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</row>
    <row r="459" spans="1:60" x14ac:dyDescent="0.3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</row>
    <row r="460" spans="1:60" x14ac:dyDescent="0.3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</row>
    <row r="461" spans="1:60" x14ac:dyDescent="0.3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</row>
    <row r="462" spans="1:60" x14ac:dyDescent="0.3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</row>
    <row r="463" spans="1:60" x14ac:dyDescent="0.3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</row>
    <row r="464" spans="1:60" x14ac:dyDescent="0.3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</row>
    <row r="465" spans="1:60" x14ac:dyDescent="0.3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</row>
    <row r="466" spans="1:60" x14ac:dyDescent="0.3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</row>
    <row r="467" spans="1:60" x14ac:dyDescent="0.3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</row>
    <row r="468" spans="1:60" x14ac:dyDescent="0.3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</row>
    <row r="469" spans="1:60" x14ac:dyDescent="0.3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</row>
    <row r="470" spans="1:60" x14ac:dyDescent="0.3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</row>
    <row r="471" spans="1:60" x14ac:dyDescent="0.3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</row>
    <row r="472" spans="1:60" x14ac:dyDescent="0.3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</row>
    <row r="473" spans="1:60" x14ac:dyDescent="0.3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</row>
    <row r="474" spans="1:60" x14ac:dyDescent="0.3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</row>
    <row r="475" spans="1:60" x14ac:dyDescent="0.3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</row>
    <row r="476" spans="1:60" x14ac:dyDescent="0.3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</row>
    <row r="477" spans="1:60" x14ac:dyDescent="0.3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</row>
    <row r="478" spans="1:60" x14ac:dyDescent="0.3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</row>
    <row r="479" spans="1:60" x14ac:dyDescent="0.3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</row>
    <row r="480" spans="1:60" x14ac:dyDescent="0.3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</row>
    <row r="481" spans="1:60" x14ac:dyDescent="0.3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</row>
    <row r="482" spans="1:60" x14ac:dyDescent="0.3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</row>
    <row r="483" spans="1:60" x14ac:dyDescent="0.3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</row>
    <row r="484" spans="1:60" x14ac:dyDescent="0.3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</row>
    <row r="485" spans="1:60" x14ac:dyDescent="0.3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</row>
    <row r="486" spans="1:60" x14ac:dyDescent="0.3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</row>
    <row r="487" spans="1:60" x14ac:dyDescent="0.3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</row>
    <row r="488" spans="1:60" x14ac:dyDescent="0.3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</row>
    <row r="489" spans="1:60" x14ac:dyDescent="0.3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</row>
    <row r="490" spans="1:60" x14ac:dyDescent="0.3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</row>
    <row r="491" spans="1:60" x14ac:dyDescent="0.3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</row>
    <row r="492" spans="1:60" x14ac:dyDescent="0.3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</row>
    <row r="493" spans="1:60" x14ac:dyDescent="0.3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</row>
    <row r="494" spans="1:60" x14ac:dyDescent="0.3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</row>
    <row r="495" spans="1:60" x14ac:dyDescent="0.3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</row>
    <row r="496" spans="1:60" x14ac:dyDescent="0.3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</row>
    <row r="497" spans="1:60" x14ac:dyDescent="0.3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</row>
    <row r="498" spans="1:60" x14ac:dyDescent="0.3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</row>
    <row r="499" spans="1:60" x14ac:dyDescent="0.3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</row>
    <row r="500" spans="1:60" x14ac:dyDescent="0.3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</row>
    <row r="501" spans="1:60" x14ac:dyDescent="0.3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</row>
    <row r="502" spans="1:60" x14ac:dyDescent="0.3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</row>
    <row r="503" spans="1:60" x14ac:dyDescent="0.3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</row>
    <row r="504" spans="1:60" x14ac:dyDescent="0.3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</row>
    <row r="505" spans="1:60" x14ac:dyDescent="0.3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</row>
    <row r="506" spans="1:60" x14ac:dyDescent="0.3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</row>
    <row r="507" spans="1:60" x14ac:dyDescent="0.3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</row>
    <row r="508" spans="1:60" x14ac:dyDescent="0.3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</row>
    <row r="509" spans="1:60" x14ac:dyDescent="0.3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</row>
    <row r="510" spans="1:60" x14ac:dyDescent="0.3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</row>
    <row r="511" spans="1:60" x14ac:dyDescent="0.3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</row>
    <row r="512" spans="1:60" x14ac:dyDescent="0.3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</row>
    <row r="513" spans="1:60" x14ac:dyDescent="0.3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</row>
    <row r="514" spans="1:60" x14ac:dyDescent="0.3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</row>
    <row r="515" spans="1:60" x14ac:dyDescent="0.3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</row>
    <row r="516" spans="1:60" x14ac:dyDescent="0.3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</row>
    <row r="517" spans="1:60" x14ac:dyDescent="0.3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</row>
    <row r="518" spans="1:60" x14ac:dyDescent="0.3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</row>
    <row r="519" spans="1:60" x14ac:dyDescent="0.3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</row>
    <row r="520" spans="1:60" x14ac:dyDescent="0.3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</row>
    <row r="521" spans="1:60" x14ac:dyDescent="0.3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</row>
    <row r="522" spans="1:60" x14ac:dyDescent="0.3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</row>
    <row r="523" spans="1:60" x14ac:dyDescent="0.3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</row>
    <row r="524" spans="1:60" x14ac:dyDescent="0.3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</row>
    <row r="525" spans="1:60" x14ac:dyDescent="0.3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</row>
    <row r="526" spans="1:60" x14ac:dyDescent="0.3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</row>
    <row r="527" spans="1:60" x14ac:dyDescent="0.3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</row>
    <row r="528" spans="1:60" x14ac:dyDescent="0.3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</row>
    <row r="529" spans="1:60" x14ac:dyDescent="0.3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</row>
    <row r="530" spans="1:60" x14ac:dyDescent="0.3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</row>
    <row r="531" spans="1:60" x14ac:dyDescent="0.3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</row>
    <row r="532" spans="1:60" x14ac:dyDescent="0.3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  <c r="BH532" s="2"/>
    </row>
    <row r="533" spans="1:60" x14ac:dyDescent="0.3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</row>
    <row r="534" spans="1:60" x14ac:dyDescent="0.3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</row>
    <row r="535" spans="1:60" x14ac:dyDescent="0.3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</row>
    <row r="536" spans="1:60" x14ac:dyDescent="0.3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</row>
    <row r="537" spans="1:60" x14ac:dyDescent="0.3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</row>
    <row r="538" spans="1:60" x14ac:dyDescent="0.3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</row>
    <row r="539" spans="1:60" x14ac:dyDescent="0.3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</row>
    <row r="540" spans="1:60" x14ac:dyDescent="0.3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  <c r="BH540" s="2"/>
    </row>
    <row r="541" spans="1:60" x14ac:dyDescent="0.3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  <c r="BH541" s="2"/>
    </row>
    <row r="542" spans="1:60" x14ac:dyDescent="0.3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</row>
    <row r="543" spans="1:60" x14ac:dyDescent="0.3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</row>
    <row r="544" spans="1:60" x14ac:dyDescent="0.3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</row>
    <row r="545" spans="1:60" x14ac:dyDescent="0.3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</row>
    <row r="546" spans="1:60" x14ac:dyDescent="0.3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  <c r="BH546" s="2"/>
    </row>
    <row r="547" spans="1:60" x14ac:dyDescent="0.3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</row>
    <row r="548" spans="1:60" x14ac:dyDescent="0.3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</row>
    <row r="549" spans="1:60" x14ac:dyDescent="0.3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</row>
    <row r="550" spans="1:60" x14ac:dyDescent="0.3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</row>
    <row r="551" spans="1:60" x14ac:dyDescent="0.3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</row>
    <row r="552" spans="1:60" x14ac:dyDescent="0.3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</row>
    <row r="553" spans="1:60" x14ac:dyDescent="0.3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  <c r="BH553" s="2"/>
    </row>
    <row r="554" spans="1:60" x14ac:dyDescent="0.3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  <c r="BH554" s="2"/>
    </row>
    <row r="555" spans="1:60" x14ac:dyDescent="0.3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</row>
    <row r="556" spans="1:60" x14ac:dyDescent="0.3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</row>
    <row r="557" spans="1:60" x14ac:dyDescent="0.3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</row>
    <row r="558" spans="1:60" x14ac:dyDescent="0.3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  <c r="BG558" s="2"/>
      <c r="BH558" s="2"/>
    </row>
    <row r="559" spans="1:60" x14ac:dyDescent="0.3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2"/>
      <c r="BG559" s="2"/>
      <c r="BH559" s="2"/>
    </row>
    <row r="560" spans="1:60" x14ac:dyDescent="0.3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</row>
    <row r="561" spans="1:60" x14ac:dyDescent="0.3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  <c r="BG561" s="2"/>
      <c r="BH561" s="2"/>
    </row>
    <row r="562" spans="1:60" x14ac:dyDescent="0.3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</row>
    <row r="563" spans="1:60" x14ac:dyDescent="0.3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</row>
    <row r="564" spans="1:60" x14ac:dyDescent="0.3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  <c r="BH564" s="2"/>
    </row>
    <row r="565" spans="1:60" x14ac:dyDescent="0.3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  <c r="BH565" s="2"/>
    </row>
    <row r="566" spans="1:60" x14ac:dyDescent="0.3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2"/>
      <c r="BG566" s="2"/>
      <c r="BH566" s="2"/>
    </row>
    <row r="567" spans="1:60" x14ac:dyDescent="0.3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  <c r="BF567" s="2"/>
      <c r="BG567" s="2"/>
      <c r="BH567" s="2"/>
    </row>
    <row r="568" spans="1:60" x14ac:dyDescent="0.3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  <c r="BG568" s="2"/>
      <c r="BH568" s="2"/>
    </row>
    <row r="569" spans="1:60" x14ac:dyDescent="0.3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  <c r="BH569" s="2"/>
    </row>
    <row r="570" spans="1:60" x14ac:dyDescent="0.3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  <c r="BC570" s="2"/>
      <c r="BD570" s="2"/>
      <c r="BE570" s="2"/>
      <c r="BF570" s="2"/>
      <c r="BG570" s="2"/>
      <c r="BH570" s="2"/>
    </row>
    <row r="571" spans="1:60" x14ac:dyDescent="0.3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  <c r="BD571" s="2"/>
      <c r="BE571" s="2"/>
      <c r="BF571" s="2"/>
      <c r="BG571" s="2"/>
      <c r="BH571" s="2"/>
    </row>
    <row r="572" spans="1:60" x14ac:dyDescent="0.3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  <c r="BC572" s="2"/>
      <c r="BD572" s="2"/>
      <c r="BE572" s="2"/>
      <c r="BF572" s="2"/>
      <c r="BG572" s="2"/>
      <c r="BH572" s="2"/>
    </row>
    <row r="573" spans="1:60" x14ac:dyDescent="0.3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  <c r="BF573" s="2"/>
      <c r="BG573" s="2"/>
      <c r="BH573" s="2"/>
    </row>
    <row r="574" spans="1:60" x14ac:dyDescent="0.3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  <c r="BC574" s="2"/>
      <c r="BD574" s="2"/>
      <c r="BE574" s="2"/>
      <c r="BF574" s="2"/>
      <c r="BG574" s="2"/>
      <c r="BH574" s="2"/>
    </row>
    <row r="575" spans="1:60" x14ac:dyDescent="0.3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  <c r="BC575" s="2"/>
      <c r="BD575" s="2"/>
      <c r="BE575" s="2"/>
      <c r="BF575" s="2"/>
      <c r="BG575" s="2"/>
      <c r="BH575" s="2"/>
    </row>
    <row r="576" spans="1:60" x14ac:dyDescent="0.3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  <c r="BC576" s="2"/>
      <c r="BD576" s="2"/>
      <c r="BE576" s="2"/>
      <c r="BF576" s="2"/>
      <c r="BG576" s="2"/>
      <c r="BH576" s="2"/>
    </row>
    <row r="577" spans="1:60" x14ac:dyDescent="0.3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  <c r="BB577" s="2"/>
      <c r="BC577" s="2"/>
      <c r="BD577" s="2"/>
      <c r="BE577" s="2"/>
      <c r="BF577" s="2"/>
      <c r="BG577" s="2"/>
      <c r="BH577" s="2"/>
    </row>
    <row r="578" spans="1:60" x14ac:dyDescent="0.3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  <c r="BH578" s="2"/>
    </row>
    <row r="579" spans="1:60" x14ac:dyDescent="0.3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  <c r="BC579" s="2"/>
      <c r="BD579" s="2"/>
      <c r="BE579" s="2"/>
      <c r="BF579" s="2"/>
      <c r="BG579" s="2"/>
      <c r="BH579" s="2"/>
    </row>
    <row r="580" spans="1:60" x14ac:dyDescent="0.3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  <c r="BC580" s="2"/>
      <c r="BD580" s="2"/>
      <c r="BE580" s="2"/>
      <c r="BF580" s="2"/>
      <c r="BG580" s="2"/>
      <c r="BH580" s="2"/>
    </row>
    <row r="581" spans="1:60" x14ac:dyDescent="0.3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  <c r="BD581" s="2"/>
      <c r="BE581" s="2"/>
      <c r="BF581" s="2"/>
      <c r="BG581" s="2"/>
      <c r="BH581" s="2"/>
    </row>
    <row r="582" spans="1:60" x14ac:dyDescent="0.3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  <c r="BC582" s="2"/>
      <c r="BD582" s="2"/>
      <c r="BE582" s="2"/>
      <c r="BF582" s="2"/>
      <c r="BG582" s="2"/>
      <c r="BH582" s="2"/>
    </row>
    <row r="583" spans="1:60" x14ac:dyDescent="0.3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  <c r="BC583" s="2"/>
      <c r="BD583" s="2"/>
      <c r="BE583" s="2"/>
      <c r="BF583" s="2"/>
      <c r="BG583" s="2"/>
      <c r="BH583" s="2"/>
    </row>
    <row r="584" spans="1:60" x14ac:dyDescent="0.3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  <c r="BB584" s="2"/>
      <c r="BC584" s="2"/>
      <c r="BD584" s="2"/>
      <c r="BE584" s="2"/>
      <c r="BF584" s="2"/>
      <c r="BG584" s="2"/>
      <c r="BH584" s="2"/>
    </row>
    <row r="585" spans="1:60" x14ac:dyDescent="0.3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  <c r="BC585" s="2"/>
      <c r="BD585" s="2"/>
      <c r="BE585" s="2"/>
      <c r="BF585" s="2"/>
      <c r="BG585" s="2"/>
      <c r="BH585" s="2"/>
    </row>
    <row r="586" spans="1:60" x14ac:dyDescent="0.3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  <c r="BC586" s="2"/>
      <c r="BD586" s="2"/>
      <c r="BE586" s="2"/>
      <c r="BF586" s="2"/>
      <c r="BG586" s="2"/>
      <c r="BH586" s="2"/>
    </row>
    <row r="587" spans="1:60" x14ac:dyDescent="0.3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  <c r="BC587" s="2"/>
      <c r="BD587" s="2"/>
      <c r="BE587" s="2"/>
      <c r="BF587" s="2"/>
      <c r="BG587" s="2"/>
      <c r="BH587" s="2"/>
    </row>
    <row r="588" spans="1:60" x14ac:dyDescent="0.3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  <c r="BB588" s="2"/>
      <c r="BC588" s="2"/>
      <c r="BD588" s="2"/>
      <c r="BE588" s="2"/>
      <c r="BF588" s="2"/>
      <c r="BG588" s="2"/>
      <c r="BH588" s="2"/>
    </row>
    <row r="589" spans="1:60" x14ac:dyDescent="0.3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  <c r="AZ589" s="2"/>
      <c r="BA589" s="2"/>
      <c r="BB589" s="2"/>
      <c r="BC589" s="2"/>
      <c r="BD589" s="2"/>
      <c r="BE589" s="2"/>
      <c r="BF589" s="2"/>
      <c r="BG589" s="2"/>
      <c r="BH589" s="2"/>
    </row>
    <row r="590" spans="1:60" x14ac:dyDescent="0.3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  <c r="BB590" s="2"/>
      <c r="BC590" s="2"/>
      <c r="BD590" s="2"/>
      <c r="BE590" s="2"/>
      <c r="BF590" s="2"/>
      <c r="BG590" s="2"/>
      <c r="BH590" s="2"/>
    </row>
    <row r="591" spans="1:60" x14ac:dyDescent="0.3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  <c r="BC591" s="2"/>
      <c r="BD591" s="2"/>
      <c r="BE591" s="2"/>
      <c r="BF591" s="2"/>
      <c r="BG591" s="2"/>
      <c r="BH591" s="2"/>
    </row>
    <row r="592" spans="1:60" x14ac:dyDescent="0.3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  <c r="BC592" s="2"/>
      <c r="BD592" s="2"/>
      <c r="BE592" s="2"/>
      <c r="BF592" s="2"/>
      <c r="BG592" s="2"/>
      <c r="BH592" s="2"/>
    </row>
    <row r="593" spans="1:60" x14ac:dyDescent="0.3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  <c r="BC593" s="2"/>
      <c r="BD593" s="2"/>
      <c r="BE593" s="2"/>
      <c r="BF593" s="2"/>
      <c r="BG593" s="2"/>
      <c r="BH593" s="2"/>
    </row>
    <row r="594" spans="1:60" x14ac:dyDescent="0.3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/>
      <c r="BA594" s="2"/>
      <c r="BB594" s="2"/>
      <c r="BC594" s="2"/>
      <c r="BD594" s="2"/>
      <c r="BE594" s="2"/>
      <c r="BF594" s="2"/>
      <c r="BG594" s="2"/>
      <c r="BH594" s="2"/>
    </row>
    <row r="595" spans="1:60" x14ac:dyDescent="0.3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  <c r="AZ595" s="2"/>
      <c r="BA595" s="2"/>
      <c r="BB595" s="2"/>
      <c r="BC595" s="2"/>
      <c r="BD595" s="2"/>
      <c r="BE595" s="2"/>
      <c r="BF595" s="2"/>
      <c r="BG595" s="2"/>
      <c r="BH595" s="2"/>
    </row>
    <row r="596" spans="1:60" x14ac:dyDescent="0.3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  <c r="BC596" s="2"/>
      <c r="BD596" s="2"/>
      <c r="BE596" s="2"/>
      <c r="BF596" s="2"/>
      <c r="BG596" s="2"/>
      <c r="BH596" s="2"/>
    </row>
    <row r="597" spans="1:60" x14ac:dyDescent="0.3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  <c r="BC597" s="2"/>
      <c r="BD597" s="2"/>
      <c r="BE597" s="2"/>
      <c r="BF597" s="2"/>
      <c r="BG597" s="2"/>
      <c r="BH597" s="2"/>
    </row>
    <row r="598" spans="1:60" x14ac:dyDescent="0.3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  <c r="BC598" s="2"/>
      <c r="BD598" s="2"/>
      <c r="BE598" s="2"/>
      <c r="BF598" s="2"/>
      <c r="BG598" s="2"/>
      <c r="BH598" s="2"/>
    </row>
    <row r="599" spans="1:60" x14ac:dyDescent="0.3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  <c r="BC599" s="2"/>
      <c r="BD599" s="2"/>
      <c r="BE599" s="2"/>
      <c r="BF599" s="2"/>
      <c r="BG599" s="2"/>
      <c r="BH599" s="2"/>
    </row>
    <row r="600" spans="1:60" x14ac:dyDescent="0.3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  <c r="BA600" s="2"/>
      <c r="BB600" s="2"/>
      <c r="BC600" s="2"/>
      <c r="BD600" s="2"/>
      <c r="BE600" s="2"/>
      <c r="BF600" s="2"/>
      <c r="BG600" s="2"/>
      <c r="BH600" s="2"/>
    </row>
    <row r="601" spans="1:60" x14ac:dyDescent="0.3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  <c r="BA601" s="2"/>
      <c r="BB601" s="2"/>
      <c r="BC601" s="2"/>
      <c r="BD601" s="2"/>
      <c r="BE601" s="2"/>
      <c r="BF601" s="2"/>
      <c r="BG601" s="2"/>
      <c r="BH601" s="2"/>
    </row>
    <row r="602" spans="1:60" x14ac:dyDescent="0.3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  <c r="AZ602" s="2"/>
      <c r="BA602" s="2"/>
      <c r="BB602" s="2"/>
      <c r="BC602" s="2"/>
      <c r="BD602" s="2"/>
      <c r="BE602" s="2"/>
      <c r="BF602" s="2"/>
      <c r="BG602" s="2"/>
      <c r="BH602" s="2"/>
    </row>
    <row r="603" spans="1:60" x14ac:dyDescent="0.3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  <c r="AY603" s="2"/>
      <c r="AZ603" s="2"/>
      <c r="BA603" s="2"/>
      <c r="BB603" s="2"/>
      <c r="BC603" s="2"/>
      <c r="BD603" s="2"/>
      <c r="BE603" s="2"/>
      <c r="BF603" s="2"/>
      <c r="BG603" s="2"/>
      <c r="BH603" s="2"/>
    </row>
    <row r="604" spans="1:60" x14ac:dyDescent="0.3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  <c r="BC604" s="2"/>
      <c r="BD604" s="2"/>
      <c r="BE604" s="2"/>
      <c r="BF604" s="2"/>
      <c r="BG604" s="2"/>
      <c r="BH604" s="2"/>
    </row>
    <row r="605" spans="1:60" x14ac:dyDescent="0.3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  <c r="BC605" s="2"/>
      <c r="BD605" s="2"/>
      <c r="BE605" s="2"/>
      <c r="BF605" s="2"/>
      <c r="BG605" s="2"/>
      <c r="BH605" s="2"/>
    </row>
    <row r="606" spans="1:60" x14ac:dyDescent="0.3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  <c r="BB606" s="2"/>
      <c r="BC606" s="2"/>
      <c r="BD606" s="2"/>
      <c r="BE606" s="2"/>
      <c r="BF606" s="2"/>
      <c r="BG606" s="2"/>
      <c r="BH606" s="2"/>
    </row>
    <row r="607" spans="1:60" x14ac:dyDescent="0.3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  <c r="BB607" s="2"/>
      <c r="BC607" s="2"/>
      <c r="BD607" s="2"/>
      <c r="BE607" s="2"/>
      <c r="BF607" s="2"/>
      <c r="BG607" s="2"/>
      <c r="BH607" s="2"/>
    </row>
    <row r="608" spans="1:60" x14ac:dyDescent="0.3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  <c r="BB608" s="2"/>
      <c r="BC608" s="2"/>
      <c r="BD608" s="2"/>
      <c r="BE608" s="2"/>
      <c r="BF608" s="2"/>
      <c r="BG608" s="2"/>
      <c r="BH608" s="2"/>
    </row>
    <row r="609" spans="1:60" x14ac:dyDescent="0.3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  <c r="BC609" s="2"/>
      <c r="BD609" s="2"/>
      <c r="BE609" s="2"/>
      <c r="BF609" s="2"/>
      <c r="BG609" s="2"/>
      <c r="BH609" s="2"/>
    </row>
    <row r="610" spans="1:60" x14ac:dyDescent="0.3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  <c r="BC610" s="2"/>
      <c r="BD610" s="2"/>
      <c r="BE610" s="2"/>
      <c r="BF610" s="2"/>
      <c r="BG610" s="2"/>
      <c r="BH610" s="2"/>
    </row>
    <row r="611" spans="1:60" x14ac:dyDescent="0.3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  <c r="BC611" s="2"/>
      <c r="BD611" s="2"/>
      <c r="BE611" s="2"/>
      <c r="BF611" s="2"/>
      <c r="BG611" s="2"/>
      <c r="BH611" s="2"/>
    </row>
    <row r="612" spans="1:60" x14ac:dyDescent="0.3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  <c r="BB612" s="2"/>
      <c r="BC612" s="2"/>
      <c r="BD612" s="2"/>
      <c r="BE612" s="2"/>
      <c r="BF612" s="2"/>
      <c r="BG612" s="2"/>
      <c r="BH612" s="2"/>
    </row>
    <row r="613" spans="1:60" x14ac:dyDescent="0.3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  <c r="BB613" s="2"/>
      <c r="BC613" s="2"/>
      <c r="BD613" s="2"/>
      <c r="BE613" s="2"/>
      <c r="BF613" s="2"/>
      <c r="BG613" s="2"/>
      <c r="BH613" s="2"/>
    </row>
    <row r="614" spans="1:60" x14ac:dyDescent="0.3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  <c r="BC614" s="2"/>
      <c r="BD614" s="2"/>
      <c r="BE614" s="2"/>
      <c r="BF614" s="2"/>
      <c r="BG614" s="2"/>
      <c r="BH614" s="2"/>
    </row>
    <row r="615" spans="1:60" x14ac:dyDescent="0.3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  <c r="BC615" s="2"/>
      <c r="BD615" s="2"/>
      <c r="BE615" s="2"/>
      <c r="BF615" s="2"/>
      <c r="BG615" s="2"/>
      <c r="BH615" s="2"/>
    </row>
    <row r="616" spans="1:60" x14ac:dyDescent="0.3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  <c r="BA616" s="2"/>
      <c r="BB616" s="2"/>
      <c r="BC616" s="2"/>
      <c r="BD616" s="2"/>
      <c r="BE616" s="2"/>
      <c r="BF616" s="2"/>
      <c r="BG616" s="2"/>
      <c r="BH616" s="2"/>
    </row>
    <row r="617" spans="1:60" x14ac:dyDescent="0.3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  <c r="AZ617" s="2"/>
      <c r="BA617" s="2"/>
      <c r="BB617" s="2"/>
      <c r="BC617" s="2"/>
      <c r="BD617" s="2"/>
      <c r="BE617" s="2"/>
      <c r="BF617" s="2"/>
      <c r="BG617" s="2"/>
      <c r="BH617" s="2"/>
    </row>
    <row r="618" spans="1:60" x14ac:dyDescent="0.3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  <c r="BB618" s="2"/>
      <c r="BC618" s="2"/>
      <c r="BD618" s="2"/>
      <c r="BE618" s="2"/>
      <c r="BF618" s="2"/>
      <c r="BG618" s="2"/>
      <c r="BH618" s="2"/>
    </row>
    <row r="619" spans="1:60" x14ac:dyDescent="0.3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2"/>
      <c r="BA619" s="2"/>
      <c r="BB619" s="2"/>
      <c r="BC619" s="2"/>
      <c r="BD619" s="2"/>
      <c r="BE619" s="2"/>
      <c r="BF619" s="2"/>
      <c r="BG619" s="2"/>
      <c r="BH619" s="2"/>
    </row>
    <row r="620" spans="1:60" x14ac:dyDescent="0.3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  <c r="BB620" s="2"/>
      <c r="BC620" s="2"/>
      <c r="BD620" s="2"/>
      <c r="BE620" s="2"/>
      <c r="BF620" s="2"/>
      <c r="BG620" s="2"/>
      <c r="BH620" s="2"/>
    </row>
    <row r="621" spans="1:60" x14ac:dyDescent="0.3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  <c r="AZ621" s="2"/>
      <c r="BA621" s="2"/>
      <c r="BB621" s="2"/>
      <c r="BC621" s="2"/>
      <c r="BD621" s="2"/>
      <c r="BE621" s="2"/>
      <c r="BF621" s="2"/>
      <c r="BG621" s="2"/>
      <c r="BH621" s="2"/>
    </row>
    <row r="622" spans="1:60" x14ac:dyDescent="0.3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  <c r="AZ622" s="2"/>
      <c r="BA622" s="2"/>
      <c r="BB622" s="2"/>
      <c r="BC622" s="2"/>
      <c r="BD622" s="2"/>
      <c r="BE622" s="2"/>
      <c r="BF622" s="2"/>
      <c r="BG622" s="2"/>
      <c r="BH622" s="2"/>
    </row>
    <row r="623" spans="1:60" x14ac:dyDescent="0.3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  <c r="AZ623" s="2"/>
      <c r="BA623" s="2"/>
      <c r="BB623" s="2"/>
      <c r="BC623" s="2"/>
      <c r="BD623" s="2"/>
      <c r="BE623" s="2"/>
      <c r="BF623" s="2"/>
      <c r="BG623" s="2"/>
      <c r="BH623" s="2"/>
    </row>
    <row r="624" spans="1:60" x14ac:dyDescent="0.3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  <c r="AZ624" s="2"/>
      <c r="BA624" s="2"/>
      <c r="BB624" s="2"/>
      <c r="BC624" s="2"/>
      <c r="BD624" s="2"/>
      <c r="BE624" s="2"/>
      <c r="BF624" s="2"/>
      <c r="BG624" s="2"/>
      <c r="BH624" s="2"/>
    </row>
    <row r="625" spans="1:60" x14ac:dyDescent="0.3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2"/>
      <c r="BA625" s="2"/>
      <c r="BB625" s="2"/>
      <c r="BC625" s="2"/>
      <c r="BD625" s="2"/>
      <c r="BE625" s="2"/>
      <c r="BF625" s="2"/>
      <c r="BG625" s="2"/>
      <c r="BH625" s="2"/>
    </row>
    <row r="626" spans="1:60" x14ac:dyDescent="0.3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  <c r="AY626" s="2"/>
      <c r="AZ626" s="2"/>
      <c r="BA626" s="2"/>
      <c r="BB626" s="2"/>
      <c r="BC626" s="2"/>
      <c r="BD626" s="2"/>
      <c r="BE626" s="2"/>
      <c r="BF626" s="2"/>
      <c r="BG626" s="2"/>
      <c r="BH626" s="2"/>
    </row>
    <row r="627" spans="1:60" x14ac:dyDescent="0.3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  <c r="AZ627" s="2"/>
      <c r="BA627" s="2"/>
      <c r="BB627" s="2"/>
      <c r="BC627" s="2"/>
      <c r="BD627" s="2"/>
      <c r="BE627" s="2"/>
      <c r="BF627" s="2"/>
      <c r="BG627" s="2"/>
      <c r="BH627" s="2"/>
    </row>
    <row r="628" spans="1:60" x14ac:dyDescent="0.3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  <c r="BB628" s="2"/>
      <c r="BC628" s="2"/>
      <c r="BD628" s="2"/>
      <c r="BE628" s="2"/>
      <c r="BF628" s="2"/>
      <c r="BG628" s="2"/>
      <c r="BH628" s="2"/>
    </row>
    <row r="629" spans="1:60" x14ac:dyDescent="0.3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2"/>
      <c r="BA629" s="2"/>
      <c r="BB629" s="2"/>
      <c r="BC629" s="2"/>
      <c r="BD629" s="2"/>
      <c r="BE629" s="2"/>
      <c r="BF629" s="2"/>
      <c r="BG629" s="2"/>
      <c r="BH629" s="2"/>
    </row>
    <row r="630" spans="1:60" x14ac:dyDescent="0.3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  <c r="AW630" s="2"/>
      <c r="AX630" s="2"/>
      <c r="AY630" s="2"/>
      <c r="AZ630" s="2"/>
      <c r="BA630" s="2"/>
      <c r="BB630" s="2"/>
      <c r="BC630" s="2"/>
      <c r="BD630" s="2"/>
      <c r="BE630" s="2"/>
      <c r="BF630" s="2"/>
      <c r="BG630" s="2"/>
      <c r="BH630" s="2"/>
    </row>
    <row r="631" spans="1:60" x14ac:dyDescent="0.3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  <c r="AW631" s="2"/>
      <c r="AX631" s="2"/>
      <c r="AY631" s="2"/>
      <c r="AZ631" s="2"/>
      <c r="BA631" s="2"/>
      <c r="BB631" s="2"/>
      <c r="BC631" s="2"/>
      <c r="BD631" s="2"/>
      <c r="BE631" s="2"/>
      <c r="BF631" s="2"/>
      <c r="BG631" s="2"/>
      <c r="BH631" s="2"/>
    </row>
    <row r="632" spans="1:60" x14ac:dyDescent="0.3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  <c r="AZ632" s="2"/>
      <c r="BA632" s="2"/>
      <c r="BB632" s="2"/>
      <c r="BC632" s="2"/>
      <c r="BD632" s="2"/>
      <c r="BE632" s="2"/>
      <c r="BF632" s="2"/>
      <c r="BG632" s="2"/>
      <c r="BH632" s="2"/>
    </row>
    <row r="633" spans="1:60" x14ac:dyDescent="0.3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  <c r="AY633" s="2"/>
      <c r="AZ633" s="2"/>
      <c r="BA633" s="2"/>
      <c r="BB633" s="2"/>
      <c r="BC633" s="2"/>
      <c r="BD633" s="2"/>
      <c r="BE633" s="2"/>
      <c r="BF633" s="2"/>
      <c r="BG633" s="2"/>
      <c r="BH633" s="2"/>
    </row>
    <row r="634" spans="1:60" x14ac:dyDescent="0.3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  <c r="AZ634" s="2"/>
      <c r="BA634" s="2"/>
      <c r="BB634" s="2"/>
      <c r="BC634" s="2"/>
      <c r="BD634" s="2"/>
      <c r="BE634" s="2"/>
      <c r="BF634" s="2"/>
      <c r="BG634" s="2"/>
      <c r="BH634" s="2"/>
    </row>
    <row r="635" spans="1:60" x14ac:dyDescent="0.3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  <c r="AZ635" s="2"/>
      <c r="BA635" s="2"/>
      <c r="BB635" s="2"/>
      <c r="BC635" s="2"/>
      <c r="BD635" s="2"/>
      <c r="BE635" s="2"/>
      <c r="BF635" s="2"/>
      <c r="BG635" s="2"/>
      <c r="BH635" s="2"/>
    </row>
    <row r="636" spans="1:60" x14ac:dyDescent="0.3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2"/>
      <c r="BA636" s="2"/>
      <c r="BB636" s="2"/>
      <c r="BC636" s="2"/>
      <c r="BD636" s="2"/>
      <c r="BE636" s="2"/>
      <c r="BF636" s="2"/>
      <c r="BG636" s="2"/>
      <c r="BH636" s="2"/>
    </row>
    <row r="637" spans="1:60" x14ac:dyDescent="0.3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  <c r="BB637" s="2"/>
      <c r="BC637" s="2"/>
      <c r="BD637" s="2"/>
      <c r="BE637" s="2"/>
      <c r="BF637" s="2"/>
      <c r="BG637" s="2"/>
      <c r="BH637" s="2"/>
    </row>
    <row r="638" spans="1:60" x14ac:dyDescent="0.3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  <c r="BC638" s="2"/>
      <c r="BD638" s="2"/>
      <c r="BE638" s="2"/>
      <c r="BF638" s="2"/>
      <c r="BG638" s="2"/>
      <c r="BH638" s="2"/>
    </row>
    <row r="639" spans="1:60" x14ac:dyDescent="0.3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  <c r="AZ639" s="2"/>
      <c r="BA639" s="2"/>
      <c r="BB639" s="2"/>
      <c r="BC639" s="2"/>
      <c r="BD639" s="2"/>
      <c r="BE639" s="2"/>
      <c r="BF639" s="2"/>
      <c r="BG639" s="2"/>
      <c r="BH639" s="2"/>
    </row>
    <row r="640" spans="1:60" x14ac:dyDescent="0.3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  <c r="AZ640" s="2"/>
      <c r="BA640" s="2"/>
      <c r="BB640" s="2"/>
      <c r="BC640" s="2"/>
      <c r="BD640" s="2"/>
      <c r="BE640" s="2"/>
      <c r="BF640" s="2"/>
      <c r="BG640" s="2"/>
      <c r="BH640" s="2"/>
    </row>
    <row r="641" spans="1:60" x14ac:dyDescent="0.3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  <c r="BC641" s="2"/>
      <c r="BD641" s="2"/>
      <c r="BE641" s="2"/>
      <c r="BF641" s="2"/>
      <c r="BG641" s="2"/>
      <c r="BH641" s="2"/>
    </row>
    <row r="642" spans="1:60" x14ac:dyDescent="0.3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  <c r="AZ642" s="2"/>
      <c r="BA642" s="2"/>
      <c r="BB642" s="2"/>
      <c r="BC642" s="2"/>
      <c r="BD642" s="2"/>
      <c r="BE642" s="2"/>
      <c r="BF642" s="2"/>
      <c r="BG642" s="2"/>
      <c r="BH642" s="2"/>
    </row>
    <row r="643" spans="1:60" x14ac:dyDescent="0.3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  <c r="AZ643" s="2"/>
      <c r="BA643" s="2"/>
      <c r="BB643" s="2"/>
      <c r="BC643" s="2"/>
      <c r="BD643" s="2"/>
      <c r="BE643" s="2"/>
      <c r="BF643" s="2"/>
      <c r="BG643" s="2"/>
      <c r="BH643" s="2"/>
    </row>
    <row r="644" spans="1:60" x14ac:dyDescent="0.3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  <c r="AW644" s="2"/>
      <c r="AX644" s="2"/>
      <c r="AY644" s="2"/>
      <c r="AZ644" s="2"/>
      <c r="BA644" s="2"/>
      <c r="BB644" s="2"/>
      <c r="BC644" s="2"/>
      <c r="BD644" s="2"/>
      <c r="BE644" s="2"/>
      <c r="BF644" s="2"/>
      <c r="BG644" s="2"/>
      <c r="BH644" s="2"/>
    </row>
    <row r="645" spans="1:60" x14ac:dyDescent="0.3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  <c r="AW645" s="2"/>
      <c r="AX645" s="2"/>
      <c r="AY645" s="2"/>
      <c r="AZ645" s="2"/>
      <c r="BA645" s="2"/>
      <c r="BB645" s="2"/>
      <c r="BC645" s="2"/>
      <c r="BD645" s="2"/>
      <c r="BE645" s="2"/>
      <c r="BF645" s="2"/>
      <c r="BG645" s="2"/>
      <c r="BH645" s="2"/>
    </row>
    <row r="646" spans="1:60" x14ac:dyDescent="0.3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/>
      <c r="BB646" s="2"/>
      <c r="BC646" s="2"/>
      <c r="BD646" s="2"/>
      <c r="BE646" s="2"/>
      <c r="BF646" s="2"/>
      <c r="BG646" s="2"/>
      <c r="BH646" s="2"/>
    </row>
    <row r="647" spans="1:60" x14ac:dyDescent="0.3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  <c r="AZ647" s="2"/>
      <c r="BA647" s="2"/>
      <c r="BB647" s="2"/>
      <c r="BC647" s="2"/>
      <c r="BD647" s="2"/>
      <c r="BE647" s="2"/>
      <c r="BF647" s="2"/>
      <c r="BG647" s="2"/>
      <c r="BH647" s="2"/>
    </row>
    <row r="648" spans="1:60" x14ac:dyDescent="0.3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  <c r="AW648" s="2"/>
      <c r="AX648" s="2"/>
      <c r="AY648" s="2"/>
      <c r="AZ648" s="2"/>
      <c r="BA648" s="2"/>
      <c r="BB648" s="2"/>
      <c r="BC648" s="2"/>
      <c r="BD648" s="2"/>
      <c r="BE648" s="2"/>
      <c r="BF648" s="2"/>
      <c r="BG648" s="2"/>
      <c r="BH648" s="2"/>
    </row>
    <row r="649" spans="1:60" x14ac:dyDescent="0.3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  <c r="AW649" s="2"/>
      <c r="AX649" s="2"/>
      <c r="AY649" s="2"/>
      <c r="AZ649" s="2"/>
      <c r="BA649" s="2"/>
      <c r="BB649" s="2"/>
      <c r="BC649" s="2"/>
      <c r="BD649" s="2"/>
      <c r="BE649" s="2"/>
      <c r="BF649" s="2"/>
      <c r="BG649" s="2"/>
      <c r="BH649" s="2"/>
    </row>
    <row r="650" spans="1:60" x14ac:dyDescent="0.3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  <c r="AW650" s="2"/>
      <c r="AX650" s="2"/>
      <c r="AY650" s="2"/>
      <c r="AZ650" s="2"/>
      <c r="BA650" s="2"/>
      <c r="BB650" s="2"/>
      <c r="BC650" s="2"/>
      <c r="BD650" s="2"/>
      <c r="BE650" s="2"/>
      <c r="BF650" s="2"/>
      <c r="BG650" s="2"/>
      <c r="BH650" s="2"/>
    </row>
    <row r="651" spans="1:60" x14ac:dyDescent="0.3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  <c r="AW651" s="2"/>
      <c r="AX651" s="2"/>
      <c r="AY651" s="2"/>
      <c r="AZ651" s="2"/>
      <c r="BA651" s="2"/>
      <c r="BB651" s="2"/>
      <c r="BC651" s="2"/>
      <c r="BD651" s="2"/>
      <c r="BE651" s="2"/>
      <c r="BF651" s="2"/>
      <c r="BG651" s="2"/>
      <c r="BH651" s="2"/>
    </row>
    <row r="652" spans="1:60" x14ac:dyDescent="0.3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  <c r="AW652" s="2"/>
      <c r="AX652" s="2"/>
      <c r="AY652" s="2"/>
      <c r="AZ652" s="2"/>
      <c r="BA652" s="2"/>
      <c r="BB652" s="2"/>
      <c r="BC652" s="2"/>
      <c r="BD652" s="2"/>
      <c r="BE652" s="2"/>
      <c r="BF652" s="2"/>
      <c r="BG652" s="2"/>
      <c r="BH652" s="2"/>
    </row>
    <row r="653" spans="1:60" x14ac:dyDescent="0.3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  <c r="AW653" s="2"/>
      <c r="AX653" s="2"/>
      <c r="AY653" s="2"/>
      <c r="AZ653" s="2"/>
      <c r="BA653" s="2"/>
      <c r="BB653" s="2"/>
      <c r="BC653" s="2"/>
      <c r="BD653" s="2"/>
      <c r="BE653" s="2"/>
      <c r="BF653" s="2"/>
      <c r="BG653" s="2"/>
      <c r="BH653" s="2"/>
    </row>
    <row r="654" spans="1:60" x14ac:dyDescent="0.3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  <c r="AW654" s="2"/>
      <c r="AX654" s="2"/>
      <c r="AY654" s="2"/>
      <c r="AZ654" s="2"/>
      <c r="BA654" s="2"/>
      <c r="BB654" s="2"/>
      <c r="BC654" s="2"/>
      <c r="BD654" s="2"/>
      <c r="BE654" s="2"/>
      <c r="BF654" s="2"/>
      <c r="BG654" s="2"/>
      <c r="BH654" s="2"/>
    </row>
    <row r="655" spans="1:60" x14ac:dyDescent="0.3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/>
      <c r="AT655" s="2"/>
      <c r="AU655" s="2"/>
      <c r="AV655" s="2"/>
      <c r="AW655" s="2"/>
      <c r="AX655" s="2"/>
      <c r="AY655" s="2"/>
      <c r="AZ655" s="2"/>
      <c r="BA655" s="2"/>
      <c r="BB655" s="2"/>
      <c r="BC655" s="2"/>
      <c r="BD655" s="2"/>
      <c r="BE655" s="2"/>
      <c r="BF655" s="2"/>
      <c r="BG655" s="2"/>
      <c r="BH655" s="2"/>
    </row>
    <row r="656" spans="1:60" x14ac:dyDescent="0.3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2"/>
      <c r="AT656" s="2"/>
      <c r="AU656" s="2"/>
      <c r="AV656" s="2"/>
      <c r="AW656" s="2"/>
      <c r="AX656" s="2"/>
      <c r="AY656" s="2"/>
      <c r="AZ656" s="2"/>
      <c r="BA656" s="2"/>
      <c r="BB656" s="2"/>
      <c r="BC656" s="2"/>
      <c r="BD656" s="2"/>
      <c r="BE656" s="2"/>
      <c r="BF656" s="2"/>
      <c r="BG656" s="2"/>
      <c r="BH656" s="2"/>
    </row>
    <row r="657" spans="1:60" x14ac:dyDescent="0.3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2"/>
      <c r="AT657" s="2"/>
      <c r="AU657" s="2"/>
      <c r="AV657" s="2"/>
      <c r="AW657" s="2"/>
      <c r="AX657" s="2"/>
      <c r="AY657" s="2"/>
      <c r="AZ657" s="2"/>
      <c r="BA657" s="2"/>
      <c r="BB657" s="2"/>
      <c r="BC657" s="2"/>
      <c r="BD657" s="2"/>
      <c r="BE657" s="2"/>
      <c r="BF657" s="2"/>
      <c r="BG657" s="2"/>
      <c r="BH657" s="2"/>
    </row>
    <row r="658" spans="1:60" x14ac:dyDescent="0.3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2"/>
      <c r="AT658" s="2"/>
      <c r="AU658" s="2"/>
      <c r="AV658" s="2"/>
      <c r="AW658" s="2"/>
      <c r="AX658" s="2"/>
      <c r="AY658" s="2"/>
      <c r="AZ658" s="2"/>
      <c r="BA658" s="2"/>
      <c r="BB658" s="2"/>
      <c r="BC658" s="2"/>
      <c r="BD658" s="2"/>
      <c r="BE658" s="2"/>
      <c r="BF658" s="2"/>
      <c r="BG658" s="2"/>
      <c r="BH658" s="2"/>
    </row>
    <row r="659" spans="1:60" x14ac:dyDescent="0.3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2"/>
      <c r="AT659" s="2"/>
      <c r="AU659" s="2"/>
      <c r="AV659" s="2"/>
      <c r="AW659" s="2"/>
      <c r="AX659" s="2"/>
      <c r="AY659" s="2"/>
      <c r="AZ659" s="2"/>
      <c r="BA659" s="2"/>
      <c r="BB659" s="2"/>
      <c r="BC659" s="2"/>
      <c r="BD659" s="2"/>
      <c r="BE659" s="2"/>
      <c r="BF659" s="2"/>
      <c r="BG659" s="2"/>
      <c r="BH659" s="2"/>
    </row>
    <row r="660" spans="1:60" x14ac:dyDescent="0.3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2"/>
      <c r="AT660" s="2"/>
      <c r="AU660" s="2"/>
      <c r="AV660" s="2"/>
      <c r="AW660" s="2"/>
      <c r="AX660" s="2"/>
      <c r="AY660" s="2"/>
      <c r="AZ660" s="2"/>
      <c r="BA660" s="2"/>
      <c r="BB660" s="2"/>
      <c r="BC660" s="2"/>
      <c r="BD660" s="2"/>
      <c r="BE660" s="2"/>
      <c r="BF660" s="2"/>
      <c r="BG660" s="2"/>
      <c r="BH660" s="2"/>
    </row>
    <row r="661" spans="1:60" x14ac:dyDescent="0.3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2"/>
      <c r="AT661" s="2"/>
      <c r="AU661" s="2"/>
      <c r="AV661" s="2"/>
      <c r="AW661" s="2"/>
      <c r="AX661" s="2"/>
      <c r="AY661" s="2"/>
      <c r="AZ661" s="2"/>
      <c r="BA661" s="2"/>
      <c r="BB661" s="2"/>
      <c r="BC661" s="2"/>
      <c r="BD661" s="2"/>
      <c r="BE661" s="2"/>
      <c r="BF661" s="2"/>
      <c r="BG661" s="2"/>
      <c r="BH661" s="2"/>
    </row>
    <row r="662" spans="1:60" x14ac:dyDescent="0.3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2"/>
      <c r="AT662" s="2"/>
      <c r="AU662" s="2"/>
      <c r="AV662" s="2"/>
      <c r="AW662" s="2"/>
      <c r="AX662" s="2"/>
      <c r="AY662" s="2"/>
      <c r="AZ662" s="2"/>
      <c r="BA662" s="2"/>
      <c r="BB662" s="2"/>
      <c r="BC662" s="2"/>
      <c r="BD662" s="2"/>
      <c r="BE662" s="2"/>
      <c r="BF662" s="2"/>
      <c r="BG662" s="2"/>
      <c r="BH662" s="2"/>
    </row>
    <row r="663" spans="1:60" x14ac:dyDescent="0.3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2"/>
      <c r="AT663" s="2"/>
      <c r="AU663" s="2"/>
      <c r="AV663" s="2"/>
      <c r="AW663" s="2"/>
      <c r="AX663" s="2"/>
      <c r="AY663" s="2"/>
      <c r="AZ663" s="2"/>
      <c r="BA663" s="2"/>
      <c r="BB663" s="2"/>
      <c r="BC663" s="2"/>
      <c r="BD663" s="2"/>
      <c r="BE663" s="2"/>
      <c r="BF663" s="2"/>
      <c r="BG663" s="2"/>
      <c r="BH663" s="2"/>
    </row>
    <row r="664" spans="1:60" x14ac:dyDescent="0.3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2"/>
      <c r="AT664" s="2"/>
      <c r="AU664" s="2"/>
      <c r="AV664" s="2"/>
      <c r="AW664" s="2"/>
      <c r="AX664" s="2"/>
      <c r="AY664" s="2"/>
      <c r="AZ664" s="2"/>
      <c r="BA664" s="2"/>
      <c r="BB664" s="2"/>
      <c r="BC664" s="2"/>
      <c r="BD664" s="2"/>
      <c r="BE664" s="2"/>
      <c r="BF664" s="2"/>
      <c r="BG664" s="2"/>
      <c r="BH664" s="2"/>
    </row>
    <row r="665" spans="1:60" x14ac:dyDescent="0.3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2"/>
      <c r="AT665" s="2"/>
      <c r="AU665" s="2"/>
      <c r="AV665" s="2"/>
      <c r="AW665" s="2"/>
      <c r="AX665" s="2"/>
      <c r="AY665" s="2"/>
      <c r="AZ665" s="2"/>
      <c r="BA665" s="2"/>
      <c r="BB665" s="2"/>
      <c r="BC665" s="2"/>
      <c r="BD665" s="2"/>
      <c r="BE665" s="2"/>
      <c r="BF665" s="2"/>
      <c r="BG665" s="2"/>
      <c r="BH665" s="2"/>
    </row>
    <row r="666" spans="1:60" x14ac:dyDescent="0.3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2"/>
      <c r="AT666" s="2"/>
      <c r="AU666" s="2"/>
      <c r="AV666" s="2"/>
      <c r="AW666" s="2"/>
      <c r="AX666" s="2"/>
      <c r="AY666" s="2"/>
      <c r="AZ666" s="2"/>
      <c r="BA666" s="2"/>
      <c r="BB666" s="2"/>
      <c r="BC666" s="2"/>
      <c r="BD666" s="2"/>
      <c r="BE666" s="2"/>
      <c r="BF666" s="2"/>
      <c r="BG666" s="2"/>
      <c r="BH666" s="2"/>
    </row>
    <row r="667" spans="1:60" x14ac:dyDescent="0.3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2"/>
      <c r="AT667" s="2"/>
      <c r="AU667" s="2"/>
      <c r="AV667" s="2"/>
      <c r="AW667" s="2"/>
      <c r="AX667" s="2"/>
      <c r="AY667" s="2"/>
      <c r="AZ667" s="2"/>
      <c r="BA667" s="2"/>
      <c r="BB667" s="2"/>
      <c r="BC667" s="2"/>
      <c r="BD667" s="2"/>
      <c r="BE667" s="2"/>
      <c r="BF667" s="2"/>
      <c r="BG667" s="2"/>
      <c r="BH667" s="2"/>
    </row>
    <row r="668" spans="1:60" x14ac:dyDescent="0.3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2"/>
      <c r="AT668" s="2"/>
      <c r="AU668" s="2"/>
      <c r="AV668" s="2"/>
      <c r="AW668" s="2"/>
      <c r="AX668" s="2"/>
      <c r="AY668" s="2"/>
      <c r="AZ668" s="2"/>
      <c r="BA668" s="2"/>
      <c r="BB668" s="2"/>
      <c r="BC668" s="2"/>
      <c r="BD668" s="2"/>
      <c r="BE668" s="2"/>
      <c r="BF668" s="2"/>
      <c r="BG668" s="2"/>
      <c r="BH668" s="2"/>
    </row>
    <row r="669" spans="1:60" x14ac:dyDescent="0.3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2"/>
      <c r="AT669" s="2"/>
      <c r="AU669" s="2"/>
      <c r="AV669" s="2"/>
      <c r="AW669" s="2"/>
      <c r="AX669" s="2"/>
      <c r="AY669" s="2"/>
      <c r="AZ669" s="2"/>
      <c r="BA669" s="2"/>
      <c r="BB669" s="2"/>
      <c r="BC669" s="2"/>
      <c r="BD669" s="2"/>
      <c r="BE669" s="2"/>
      <c r="BF669" s="2"/>
      <c r="BG669" s="2"/>
      <c r="BH669" s="2"/>
    </row>
    <row r="670" spans="1:60" x14ac:dyDescent="0.3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2"/>
      <c r="AT670" s="2"/>
      <c r="AU670" s="2"/>
      <c r="AV670" s="2"/>
      <c r="AW670" s="2"/>
      <c r="AX670" s="2"/>
      <c r="AY670" s="2"/>
      <c r="AZ670" s="2"/>
      <c r="BA670" s="2"/>
      <c r="BB670" s="2"/>
      <c r="BC670" s="2"/>
      <c r="BD670" s="2"/>
      <c r="BE670" s="2"/>
      <c r="BF670" s="2"/>
      <c r="BG670" s="2"/>
      <c r="BH670" s="2"/>
    </row>
    <row r="671" spans="1:60" x14ac:dyDescent="0.3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2"/>
      <c r="AT671" s="2"/>
      <c r="AU671" s="2"/>
      <c r="AV671" s="2"/>
      <c r="AW671" s="2"/>
      <c r="AX671" s="2"/>
      <c r="AY671" s="2"/>
      <c r="AZ671" s="2"/>
      <c r="BA671" s="2"/>
      <c r="BB671" s="2"/>
      <c r="BC671" s="2"/>
      <c r="BD671" s="2"/>
      <c r="BE671" s="2"/>
      <c r="BF671" s="2"/>
      <c r="BG671" s="2"/>
      <c r="BH671" s="2"/>
    </row>
    <row r="672" spans="1:60" x14ac:dyDescent="0.3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2"/>
      <c r="AT672" s="2"/>
      <c r="AU672" s="2"/>
      <c r="AV672" s="2"/>
      <c r="AW672" s="2"/>
      <c r="AX672" s="2"/>
      <c r="AY672" s="2"/>
      <c r="AZ672" s="2"/>
      <c r="BA672" s="2"/>
      <c r="BB672" s="2"/>
      <c r="BC672" s="2"/>
      <c r="BD672" s="2"/>
      <c r="BE672" s="2"/>
      <c r="BF672" s="2"/>
      <c r="BG672" s="2"/>
      <c r="BH672" s="2"/>
    </row>
    <row r="673" spans="1:60" x14ac:dyDescent="0.3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2"/>
      <c r="AT673" s="2"/>
      <c r="AU673" s="2"/>
      <c r="AV673" s="2"/>
      <c r="AW673" s="2"/>
      <c r="AX673" s="2"/>
      <c r="AY673" s="2"/>
      <c r="AZ673" s="2"/>
      <c r="BA673" s="2"/>
      <c r="BB673" s="2"/>
      <c r="BC673" s="2"/>
      <c r="BD673" s="2"/>
      <c r="BE673" s="2"/>
      <c r="BF673" s="2"/>
      <c r="BG673" s="2"/>
      <c r="BH673" s="2"/>
    </row>
    <row r="674" spans="1:60" x14ac:dyDescent="0.3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2"/>
      <c r="AT674" s="2"/>
      <c r="AU674" s="2"/>
      <c r="AV674" s="2"/>
      <c r="AW674" s="2"/>
      <c r="AX674" s="2"/>
      <c r="AY674" s="2"/>
      <c r="AZ674" s="2"/>
      <c r="BA674" s="2"/>
      <c r="BB674" s="2"/>
      <c r="BC674" s="2"/>
      <c r="BD674" s="2"/>
      <c r="BE674" s="2"/>
      <c r="BF674" s="2"/>
      <c r="BG674" s="2"/>
      <c r="BH674" s="2"/>
    </row>
    <row r="675" spans="1:60" x14ac:dyDescent="0.3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2"/>
      <c r="AT675" s="2"/>
      <c r="AU675" s="2"/>
      <c r="AV675" s="2"/>
      <c r="AW675" s="2"/>
      <c r="AX675" s="2"/>
      <c r="AY675" s="2"/>
      <c r="AZ675" s="2"/>
      <c r="BA675" s="2"/>
      <c r="BB675" s="2"/>
      <c r="BC675" s="2"/>
      <c r="BD675" s="2"/>
      <c r="BE675" s="2"/>
      <c r="BF675" s="2"/>
      <c r="BG675" s="2"/>
      <c r="BH675" s="2"/>
    </row>
    <row r="676" spans="1:60" x14ac:dyDescent="0.3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2"/>
      <c r="AT676" s="2"/>
      <c r="AU676" s="2"/>
      <c r="AV676" s="2"/>
      <c r="AW676" s="2"/>
      <c r="AX676" s="2"/>
      <c r="AY676" s="2"/>
      <c r="AZ676" s="2"/>
      <c r="BA676" s="2"/>
      <c r="BB676" s="2"/>
      <c r="BC676" s="2"/>
      <c r="BD676" s="2"/>
      <c r="BE676" s="2"/>
      <c r="BF676" s="2"/>
      <c r="BG676" s="2"/>
      <c r="BH676" s="2"/>
    </row>
    <row r="677" spans="1:60" x14ac:dyDescent="0.3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2"/>
      <c r="AT677" s="2"/>
      <c r="AU677" s="2"/>
      <c r="AV677" s="2"/>
      <c r="AW677" s="2"/>
      <c r="AX677" s="2"/>
      <c r="AY677" s="2"/>
      <c r="AZ677" s="2"/>
      <c r="BA677" s="2"/>
      <c r="BB677" s="2"/>
      <c r="BC677" s="2"/>
      <c r="BD677" s="2"/>
      <c r="BE677" s="2"/>
      <c r="BF677" s="2"/>
      <c r="BG677" s="2"/>
      <c r="BH677" s="2"/>
    </row>
    <row r="678" spans="1:60" x14ac:dyDescent="0.3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2"/>
      <c r="AT678" s="2"/>
      <c r="AU678" s="2"/>
      <c r="AV678" s="2"/>
      <c r="AW678" s="2"/>
      <c r="AX678" s="2"/>
      <c r="AY678" s="2"/>
      <c r="AZ678" s="2"/>
      <c r="BA678" s="2"/>
      <c r="BB678" s="2"/>
      <c r="BC678" s="2"/>
      <c r="BD678" s="2"/>
      <c r="BE678" s="2"/>
      <c r="BF678" s="2"/>
      <c r="BG678" s="2"/>
      <c r="BH678" s="2"/>
    </row>
    <row r="679" spans="1:60" x14ac:dyDescent="0.3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2"/>
      <c r="AT679" s="2"/>
      <c r="AU679" s="2"/>
      <c r="AV679" s="2"/>
      <c r="AW679" s="2"/>
      <c r="AX679" s="2"/>
      <c r="AY679" s="2"/>
      <c r="AZ679" s="2"/>
      <c r="BA679" s="2"/>
      <c r="BB679" s="2"/>
      <c r="BC679" s="2"/>
      <c r="BD679" s="2"/>
      <c r="BE679" s="2"/>
      <c r="BF679" s="2"/>
      <c r="BG679" s="2"/>
      <c r="BH679" s="2"/>
    </row>
    <row r="680" spans="1:60" x14ac:dyDescent="0.3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2"/>
      <c r="AT680" s="2"/>
      <c r="AU680" s="2"/>
      <c r="AV680" s="2"/>
      <c r="AW680" s="2"/>
      <c r="AX680" s="2"/>
      <c r="AY680" s="2"/>
      <c r="AZ680" s="2"/>
      <c r="BA680" s="2"/>
      <c r="BB680" s="2"/>
      <c r="BC680" s="2"/>
      <c r="BD680" s="2"/>
      <c r="BE680" s="2"/>
      <c r="BF680" s="2"/>
      <c r="BG680" s="2"/>
      <c r="BH680" s="2"/>
    </row>
    <row r="681" spans="1:60" x14ac:dyDescent="0.3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2"/>
      <c r="AT681" s="2"/>
      <c r="AU681" s="2"/>
      <c r="AV681" s="2"/>
      <c r="AW681" s="2"/>
      <c r="AX681" s="2"/>
      <c r="AY681" s="2"/>
      <c r="AZ681" s="2"/>
      <c r="BA681" s="2"/>
      <c r="BB681" s="2"/>
      <c r="BC681" s="2"/>
      <c r="BD681" s="2"/>
      <c r="BE681" s="2"/>
      <c r="BF681" s="2"/>
      <c r="BG681" s="2"/>
      <c r="BH681" s="2"/>
    </row>
    <row r="682" spans="1:60" x14ac:dyDescent="0.3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2"/>
      <c r="AT682" s="2"/>
      <c r="AU682" s="2"/>
      <c r="AV682" s="2"/>
      <c r="AW682" s="2"/>
      <c r="AX682" s="2"/>
      <c r="AY682" s="2"/>
      <c r="AZ682" s="2"/>
      <c r="BA682" s="2"/>
      <c r="BB682" s="2"/>
      <c r="BC682" s="2"/>
      <c r="BD682" s="2"/>
      <c r="BE682" s="2"/>
      <c r="BF682" s="2"/>
      <c r="BG682" s="2"/>
      <c r="BH682" s="2"/>
    </row>
    <row r="683" spans="1:60" x14ac:dyDescent="0.3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2"/>
      <c r="AT683" s="2"/>
      <c r="AU683" s="2"/>
      <c r="AV683" s="2"/>
      <c r="AW683" s="2"/>
      <c r="AX683" s="2"/>
      <c r="AY683" s="2"/>
      <c r="AZ683" s="2"/>
      <c r="BA683" s="2"/>
      <c r="BB683" s="2"/>
      <c r="BC683" s="2"/>
      <c r="BD683" s="2"/>
      <c r="BE683" s="2"/>
      <c r="BF683" s="2"/>
      <c r="BG683" s="2"/>
      <c r="BH683" s="2"/>
    </row>
    <row r="684" spans="1:60" x14ac:dyDescent="0.3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2"/>
      <c r="AT684" s="2"/>
      <c r="AU684" s="2"/>
      <c r="AV684" s="2"/>
      <c r="AW684" s="2"/>
      <c r="AX684" s="2"/>
      <c r="AY684" s="2"/>
      <c r="AZ684" s="2"/>
      <c r="BA684" s="2"/>
      <c r="BB684" s="2"/>
      <c r="BC684" s="2"/>
      <c r="BD684" s="2"/>
      <c r="BE684" s="2"/>
      <c r="BF684" s="2"/>
      <c r="BG684" s="2"/>
      <c r="BH684" s="2"/>
    </row>
    <row r="685" spans="1:60" x14ac:dyDescent="0.3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2"/>
      <c r="AT685" s="2"/>
      <c r="AU685" s="2"/>
      <c r="AV685" s="2"/>
      <c r="AW685" s="2"/>
      <c r="AX685" s="2"/>
      <c r="AY685" s="2"/>
      <c r="AZ685" s="2"/>
      <c r="BA685" s="2"/>
      <c r="BB685" s="2"/>
      <c r="BC685" s="2"/>
      <c r="BD685" s="2"/>
      <c r="BE685" s="2"/>
      <c r="BF685" s="2"/>
      <c r="BG685" s="2"/>
      <c r="BH685" s="2"/>
    </row>
    <row r="686" spans="1:60" x14ac:dyDescent="0.3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2"/>
      <c r="AT686" s="2"/>
      <c r="AU686" s="2"/>
      <c r="AV686" s="2"/>
      <c r="AW686" s="2"/>
      <c r="AX686" s="2"/>
      <c r="AY686" s="2"/>
      <c r="AZ686" s="2"/>
      <c r="BA686" s="2"/>
      <c r="BB686" s="2"/>
      <c r="BC686" s="2"/>
      <c r="BD686" s="2"/>
      <c r="BE686" s="2"/>
      <c r="BF686" s="2"/>
      <c r="BG686" s="2"/>
      <c r="BH686" s="2"/>
    </row>
    <row r="687" spans="1:60" x14ac:dyDescent="0.3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2"/>
      <c r="AT687" s="2"/>
      <c r="AU687" s="2"/>
      <c r="AV687" s="2"/>
      <c r="AW687" s="2"/>
      <c r="AX687" s="2"/>
      <c r="AY687" s="2"/>
      <c r="AZ687" s="2"/>
      <c r="BA687" s="2"/>
      <c r="BB687" s="2"/>
      <c r="BC687" s="2"/>
      <c r="BD687" s="2"/>
      <c r="BE687" s="2"/>
      <c r="BF687" s="2"/>
      <c r="BG687" s="2"/>
      <c r="BH687" s="2"/>
    </row>
    <row r="688" spans="1:60" x14ac:dyDescent="0.3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2"/>
      <c r="AT688" s="2"/>
      <c r="AU688" s="2"/>
      <c r="AV688" s="2"/>
      <c r="AW688" s="2"/>
      <c r="AX688" s="2"/>
      <c r="AY688" s="2"/>
      <c r="AZ688" s="2"/>
      <c r="BA688" s="2"/>
      <c r="BB688" s="2"/>
      <c r="BC688" s="2"/>
      <c r="BD688" s="2"/>
      <c r="BE688" s="2"/>
      <c r="BF688" s="2"/>
      <c r="BG688" s="2"/>
      <c r="BH688" s="2"/>
    </row>
    <row r="689" spans="1:60" x14ac:dyDescent="0.3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2"/>
      <c r="AT689" s="2"/>
      <c r="AU689" s="2"/>
      <c r="AV689" s="2"/>
      <c r="AW689" s="2"/>
      <c r="AX689" s="2"/>
      <c r="AY689" s="2"/>
      <c r="AZ689" s="2"/>
      <c r="BA689" s="2"/>
      <c r="BB689" s="2"/>
      <c r="BC689" s="2"/>
      <c r="BD689" s="2"/>
      <c r="BE689" s="2"/>
      <c r="BF689" s="2"/>
      <c r="BG689" s="2"/>
      <c r="BH689" s="2"/>
    </row>
    <row r="690" spans="1:60" x14ac:dyDescent="0.3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2"/>
      <c r="AT690" s="2"/>
      <c r="AU690" s="2"/>
      <c r="AV690" s="2"/>
      <c r="AW690" s="2"/>
      <c r="AX690" s="2"/>
      <c r="AY690" s="2"/>
      <c r="AZ690" s="2"/>
      <c r="BA690" s="2"/>
      <c r="BB690" s="2"/>
      <c r="BC690" s="2"/>
      <c r="BD690" s="2"/>
      <c r="BE690" s="2"/>
      <c r="BF690" s="2"/>
      <c r="BG690" s="2"/>
      <c r="BH690" s="2"/>
    </row>
    <row r="691" spans="1:60" x14ac:dyDescent="0.3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2"/>
      <c r="AT691" s="2"/>
      <c r="AU691" s="2"/>
      <c r="AV691" s="2"/>
      <c r="AW691" s="2"/>
      <c r="AX691" s="2"/>
      <c r="AY691" s="2"/>
      <c r="AZ691" s="2"/>
      <c r="BA691" s="2"/>
      <c r="BB691" s="2"/>
      <c r="BC691" s="2"/>
      <c r="BD691" s="2"/>
      <c r="BE691" s="2"/>
      <c r="BF691" s="2"/>
      <c r="BG691" s="2"/>
      <c r="BH691" s="2"/>
    </row>
    <row r="692" spans="1:60" x14ac:dyDescent="0.3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2"/>
      <c r="AT692" s="2"/>
      <c r="AU692" s="2"/>
      <c r="AV692" s="2"/>
      <c r="AW692" s="2"/>
      <c r="AX692" s="2"/>
      <c r="AY692" s="2"/>
      <c r="AZ692" s="2"/>
      <c r="BA692" s="2"/>
      <c r="BB692" s="2"/>
      <c r="BC692" s="2"/>
      <c r="BD692" s="2"/>
      <c r="BE692" s="2"/>
      <c r="BF692" s="2"/>
      <c r="BG692" s="2"/>
      <c r="BH692" s="2"/>
    </row>
    <row r="693" spans="1:60" x14ac:dyDescent="0.3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2"/>
      <c r="AT693" s="2"/>
      <c r="AU693" s="2"/>
      <c r="AV693" s="2"/>
      <c r="AW693" s="2"/>
      <c r="AX693" s="2"/>
      <c r="AY693" s="2"/>
      <c r="AZ693" s="2"/>
      <c r="BA693" s="2"/>
      <c r="BB693" s="2"/>
      <c r="BC693" s="2"/>
      <c r="BD693" s="2"/>
      <c r="BE693" s="2"/>
      <c r="BF693" s="2"/>
      <c r="BG693" s="2"/>
      <c r="BH693" s="2"/>
    </row>
    <row r="694" spans="1:60" x14ac:dyDescent="0.3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2"/>
      <c r="AT694" s="2"/>
      <c r="AU694" s="2"/>
      <c r="AV694" s="2"/>
      <c r="AW694" s="2"/>
      <c r="AX694" s="2"/>
      <c r="AY694" s="2"/>
      <c r="AZ694" s="2"/>
      <c r="BA694" s="2"/>
      <c r="BB694" s="2"/>
      <c r="BC694" s="2"/>
      <c r="BD694" s="2"/>
      <c r="BE694" s="2"/>
      <c r="BF694" s="2"/>
      <c r="BG694" s="2"/>
      <c r="BH694" s="2"/>
    </row>
    <row r="695" spans="1:60" x14ac:dyDescent="0.3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2"/>
      <c r="AT695" s="2"/>
      <c r="AU695" s="2"/>
      <c r="AV695" s="2"/>
      <c r="AW695" s="2"/>
      <c r="AX695" s="2"/>
      <c r="AY695" s="2"/>
      <c r="AZ695" s="2"/>
      <c r="BA695" s="2"/>
      <c r="BB695" s="2"/>
      <c r="BC695" s="2"/>
      <c r="BD695" s="2"/>
      <c r="BE695" s="2"/>
      <c r="BF695" s="2"/>
      <c r="BG695" s="2"/>
      <c r="BH695" s="2"/>
    </row>
    <row r="696" spans="1:60" x14ac:dyDescent="0.3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2"/>
      <c r="AT696" s="2"/>
      <c r="AU696" s="2"/>
      <c r="AV696" s="2"/>
      <c r="AW696" s="2"/>
      <c r="AX696" s="2"/>
      <c r="AY696" s="2"/>
      <c r="AZ696" s="2"/>
      <c r="BA696" s="2"/>
      <c r="BB696" s="2"/>
      <c r="BC696" s="2"/>
      <c r="BD696" s="2"/>
      <c r="BE696" s="2"/>
      <c r="BF696" s="2"/>
      <c r="BG696" s="2"/>
      <c r="BH696" s="2"/>
    </row>
    <row r="697" spans="1:60" x14ac:dyDescent="0.3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2"/>
      <c r="AT697" s="2"/>
      <c r="AU697" s="2"/>
      <c r="AV697" s="2"/>
      <c r="AW697" s="2"/>
      <c r="AX697" s="2"/>
      <c r="AY697" s="2"/>
      <c r="AZ697" s="2"/>
      <c r="BA697" s="2"/>
      <c r="BB697" s="2"/>
      <c r="BC697" s="2"/>
      <c r="BD697" s="2"/>
      <c r="BE697" s="2"/>
      <c r="BF697" s="2"/>
      <c r="BG697" s="2"/>
      <c r="BH697" s="2"/>
    </row>
    <row r="698" spans="1:60" x14ac:dyDescent="0.3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2"/>
      <c r="AT698" s="2"/>
      <c r="AU698" s="2"/>
      <c r="AV698" s="2"/>
      <c r="AW698" s="2"/>
      <c r="AX698" s="2"/>
      <c r="AY698" s="2"/>
      <c r="AZ698" s="2"/>
      <c r="BA698" s="2"/>
      <c r="BB698" s="2"/>
      <c r="BC698" s="2"/>
      <c r="BD698" s="2"/>
      <c r="BE698" s="2"/>
      <c r="BF698" s="2"/>
      <c r="BG698" s="2"/>
      <c r="BH698" s="2"/>
    </row>
    <row r="699" spans="1:60" x14ac:dyDescent="0.3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2"/>
      <c r="AT699" s="2"/>
      <c r="AU699" s="2"/>
      <c r="AV699" s="2"/>
      <c r="AW699" s="2"/>
      <c r="AX699" s="2"/>
      <c r="AY699" s="2"/>
      <c r="AZ699" s="2"/>
      <c r="BA699" s="2"/>
      <c r="BB699" s="2"/>
      <c r="BC699" s="2"/>
      <c r="BD699" s="2"/>
      <c r="BE699" s="2"/>
      <c r="BF699" s="2"/>
      <c r="BG699" s="2"/>
      <c r="BH699" s="2"/>
    </row>
    <row r="700" spans="1:60" x14ac:dyDescent="0.3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2"/>
      <c r="AT700" s="2"/>
      <c r="AU700" s="2"/>
      <c r="AV700" s="2"/>
      <c r="AW700" s="2"/>
      <c r="AX700" s="2"/>
      <c r="AY700" s="2"/>
      <c r="AZ700" s="2"/>
      <c r="BA700" s="2"/>
      <c r="BB700" s="2"/>
      <c r="BC700" s="2"/>
      <c r="BD700" s="2"/>
      <c r="BE700" s="2"/>
      <c r="BF700" s="2"/>
      <c r="BG700" s="2"/>
      <c r="BH700" s="2"/>
    </row>
    <row r="701" spans="1:60" x14ac:dyDescent="0.3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2"/>
      <c r="AT701" s="2"/>
      <c r="AU701" s="2"/>
      <c r="AV701" s="2"/>
      <c r="AW701" s="2"/>
      <c r="AX701" s="2"/>
      <c r="AY701" s="2"/>
      <c r="AZ701" s="2"/>
      <c r="BA701" s="2"/>
      <c r="BB701" s="2"/>
      <c r="BC701" s="2"/>
      <c r="BD701" s="2"/>
      <c r="BE701" s="2"/>
      <c r="BF701" s="2"/>
      <c r="BG701" s="2"/>
      <c r="BH701" s="2"/>
    </row>
    <row r="702" spans="1:60" x14ac:dyDescent="0.3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2"/>
      <c r="AT702" s="2"/>
      <c r="AU702" s="2"/>
      <c r="AV702" s="2"/>
      <c r="AW702" s="2"/>
      <c r="AX702" s="2"/>
      <c r="AY702" s="2"/>
      <c r="AZ702" s="2"/>
      <c r="BA702" s="2"/>
      <c r="BB702" s="2"/>
      <c r="BC702" s="2"/>
      <c r="BD702" s="2"/>
      <c r="BE702" s="2"/>
      <c r="BF702" s="2"/>
      <c r="BG702" s="2"/>
      <c r="BH702" s="2"/>
    </row>
    <row r="703" spans="1:60" x14ac:dyDescent="0.3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2"/>
      <c r="AT703" s="2"/>
      <c r="AU703" s="2"/>
      <c r="AV703" s="2"/>
      <c r="AW703" s="2"/>
      <c r="AX703" s="2"/>
      <c r="AY703" s="2"/>
      <c r="AZ703" s="2"/>
      <c r="BA703" s="2"/>
      <c r="BB703" s="2"/>
      <c r="BC703" s="2"/>
      <c r="BD703" s="2"/>
      <c r="BE703" s="2"/>
      <c r="BF703" s="2"/>
      <c r="BG703" s="2"/>
      <c r="BH703" s="2"/>
    </row>
    <row r="704" spans="1:60" x14ac:dyDescent="0.3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2"/>
      <c r="AT704" s="2"/>
      <c r="AU704" s="2"/>
      <c r="AV704" s="2"/>
      <c r="AW704" s="2"/>
      <c r="AX704" s="2"/>
      <c r="AY704" s="2"/>
      <c r="AZ704" s="2"/>
      <c r="BA704" s="2"/>
      <c r="BB704" s="2"/>
      <c r="BC704" s="2"/>
      <c r="BD704" s="2"/>
      <c r="BE704" s="2"/>
      <c r="BF704" s="2"/>
      <c r="BG704" s="2"/>
      <c r="BH704" s="2"/>
    </row>
    <row r="705" spans="1:60" x14ac:dyDescent="0.3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2"/>
      <c r="AT705" s="2"/>
      <c r="AU705" s="2"/>
      <c r="AV705" s="2"/>
      <c r="AW705" s="2"/>
      <c r="AX705" s="2"/>
      <c r="AY705" s="2"/>
      <c r="AZ705" s="2"/>
      <c r="BA705" s="2"/>
      <c r="BB705" s="2"/>
      <c r="BC705" s="2"/>
      <c r="BD705" s="2"/>
      <c r="BE705" s="2"/>
      <c r="BF705" s="2"/>
      <c r="BG705" s="2"/>
      <c r="BH705" s="2"/>
    </row>
    <row r="706" spans="1:60" x14ac:dyDescent="0.3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2"/>
      <c r="AT706" s="2"/>
      <c r="AU706" s="2"/>
      <c r="AV706" s="2"/>
      <c r="AW706" s="2"/>
      <c r="AX706" s="2"/>
      <c r="AY706" s="2"/>
      <c r="AZ706" s="2"/>
      <c r="BA706" s="2"/>
      <c r="BB706" s="2"/>
      <c r="BC706" s="2"/>
      <c r="BD706" s="2"/>
      <c r="BE706" s="2"/>
      <c r="BF706" s="2"/>
      <c r="BG706" s="2"/>
      <c r="BH706" s="2"/>
    </row>
    <row r="707" spans="1:60" x14ac:dyDescent="0.3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2"/>
      <c r="AT707" s="2"/>
      <c r="AU707" s="2"/>
      <c r="AV707" s="2"/>
      <c r="AW707" s="2"/>
      <c r="AX707" s="2"/>
      <c r="AY707" s="2"/>
      <c r="AZ707" s="2"/>
      <c r="BA707" s="2"/>
      <c r="BB707" s="2"/>
      <c r="BC707" s="2"/>
      <c r="BD707" s="2"/>
      <c r="BE707" s="2"/>
      <c r="BF707" s="2"/>
      <c r="BG707" s="2"/>
      <c r="BH707" s="2"/>
    </row>
    <row r="708" spans="1:60" x14ac:dyDescent="0.3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2"/>
      <c r="AT708" s="2"/>
      <c r="AU708" s="2"/>
      <c r="AV708" s="2"/>
      <c r="AW708" s="2"/>
      <c r="AX708" s="2"/>
      <c r="AY708" s="2"/>
      <c r="AZ708" s="2"/>
      <c r="BA708" s="2"/>
      <c r="BB708" s="2"/>
      <c r="BC708" s="2"/>
      <c r="BD708" s="2"/>
      <c r="BE708" s="2"/>
      <c r="BF708" s="2"/>
      <c r="BG708" s="2"/>
      <c r="BH708" s="2"/>
    </row>
    <row r="709" spans="1:60" x14ac:dyDescent="0.3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2"/>
      <c r="AT709" s="2"/>
      <c r="AU709" s="2"/>
      <c r="AV709" s="2"/>
      <c r="AW709" s="2"/>
      <c r="AX709" s="2"/>
      <c r="AY709" s="2"/>
      <c r="AZ709" s="2"/>
      <c r="BA709" s="2"/>
      <c r="BB709" s="2"/>
      <c r="BC709" s="2"/>
      <c r="BD709" s="2"/>
      <c r="BE709" s="2"/>
      <c r="BF709" s="2"/>
      <c r="BG709" s="2"/>
      <c r="BH709" s="2"/>
    </row>
    <row r="710" spans="1:60" x14ac:dyDescent="0.3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2"/>
      <c r="AT710" s="2"/>
      <c r="AU710" s="2"/>
      <c r="AV710" s="2"/>
      <c r="AW710" s="2"/>
      <c r="AX710" s="2"/>
      <c r="AY710" s="2"/>
      <c r="AZ710" s="2"/>
      <c r="BA710" s="2"/>
      <c r="BB710" s="2"/>
      <c r="BC710" s="2"/>
      <c r="BD710" s="2"/>
      <c r="BE710" s="2"/>
      <c r="BF710" s="2"/>
      <c r="BG710" s="2"/>
      <c r="BH710" s="2"/>
    </row>
    <row r="711" spans="1:60" x14ac:dyDescent="0.3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2"/>
      <c r="AT711" s="2"/>
      <c r="AU711" s="2"/>
      <c r="AV711" s="2"/>
      <c r="AW711" s="2"/>
      <c r="AX711" s="2"/>
      <c r="AY711" s="2"/>
      <c r="AZ711" s="2"/>
      <c r="BA711" s="2"/>
      <c r="BB711" s="2"/>
      <c r="BC711" s="2"/>
      <c r="BD711" s="2"/>
      <c r="BE711" s="2"/>
      <c r="BF711" s="2"/>
      <c r="BG711" s="2"/>
      <c r="BH711" s="2"/>
    </row>
    <row r="712" spans="1:60" x14ac:dyDescent="0.3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2"/>
      <c r="AT712" s="2"/>
      <c r="AU712" s="2"/>
      <c r="AV712" s="2"/>
      <c r="AW712" s="2"/>
      <c r="AX712" s="2"/>
      <c r="AY712" s="2"/>
      <c r="AZ712" s="2"/>
      <c r="BA712" s="2"/>
      <c r="BB712" s="2"/>
      <c r="BC712" s="2"/>
      <c r="BD712" s="2"/>
      <c r="BE712" s="2"/>
      <c r="BF712" s="2"/>
      <c r="BG712" s="2"/>
      <c r="BH712" s="2"/>
    </row>
    <row r="713" spans="1:60" x14ac:dyDescent="0.3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2"/>
      <c r="AT713" s="2"/>
      <c r="AU713" s="2"/>
      <c r="AV713" s="2"/>
      <c r="AW713" s="2"/>
      <c r="AX713" s="2"/>
      <c r="AY713" s="2"/>
      <c r="AZ713" s="2"/>
      <c r="BA713" s="2"/>
      <c r="BB713" s="2"/>
      <c r="BC713" s="2"/>
      <c r="BD713" s="2"/>
      <c r="BE713" s="2"/>
      <c r="BF713" s="2"/>
      <c r="BG713" s="2"/>
      <c r="BH713" s="2"/>
    </row>
    <row r="714" spans="1:60" x14ac:dyDescent="0.3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2"/>
      <c r="AT714" s="2"/>
      <c r="AU714" s="2"/>
      <c r="AV714" s="2"/>
      <c r="AW714" s="2"/>
      <c r="AX714" s="2"/>
      <c r="AY714" s="2"/>
      <c r="AZ714" s="2"/>
      <c r="BA714" s="2"/>
      <c r="BB714" s="2"/>
      <c r="BC714" s="2"/>
      <c r="BD714" s="2"/>
      <c r="BE714" s="2"/>
      <c r="BF714" s="2"/>
      <c r="BG714" s="2"/>
      <c r="BH714" s="2"/>
    </row>
    <row r="715" spans="1:60" x14ac:dyDescent="0.3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2"/>
      <c r="AT715" s="2"/>
      <c r="AU715" s="2"/>
      <c r="AV715" s="2"/>
      <c r="AW715" s="2"/>
      <c r="AX715" s="2"/>
      <c r="AY715" s="2"/>
      <c r="AZ715" s="2"/>
      <c r="BA715" s="2"/>
      <c r="BB715" s="2"/>
      <c r="BC715" s="2"/>
      <c r="BD715" s="2"/>
      <c r="BE715" s="2"/>
      <c r="BF715" s="2"/>
      <c r="BG715" s="2"/>
      <c r="BH715" s="2"/>
    </row>
    <row r="716" spans="1:60" x14ac:dyDescent="0.3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2"/>
      <c r="AT716" s="2"/>
      <c r="AU716" s="2"/>
      <c r="AV716" s="2"/>
      <c r="AW716" s="2"/>
      <c r="AX716" s="2"/>
      <c r="AY716" s="2"/>
      <c r="AZ716" s="2"/>
      <c r="BA716" s="2"/>
      <c r="BB716" s="2"/>
      <c r="BC716" s="2"/>
      <c r="BD716" s="2"/>
      <c r="BE716" s="2"/>
      <c r="BF716" s="2"/>
      <c r="BG716" s="2"/>
      <c r="BH716" s="2"/>
    </row>
    <row r="717" spans="1:60" x14ac:dyDescent="0.3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2"/>
      <c r="AT717" s="2"/>
      <c r="AU717" s="2"/>
      <c r="AV717" s="2"/>
      <c r="AW717" s="2"/>
      <c r="AX717" s="2"/>
      <c r="AY717" s="2"/>
      <c r="AZ717" s="2"/>
      <c r="BA717" s="2"/>
      <c r="BB717" s="2"/>
      <c r="BC717" s="2"/>
      <c r="BD717" s="2"/>
      <c r="BE717" s="2"/>
      <c r="BF717" s="2"/>
      <c r="BG717" s="2"/>
      <c r="BH717" s="2"/>
    </row>
    <row r="718" spans="1:60" x14ac:dyDescent="0.3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2"/>
      <c r="AT718" s="2"/>
      <c r="AU718" s="2"/>
      <c r="AV718" s="2"/>
      <c r="AW718" s="2"/>
      <c r="AX718" s="2"/>
      <c r="AY718" s="2"/>
      <c r="AZ718" s="2"/>
      <c r="BA718" s="2"/>
      <c r="BB718" s="2"/>
      <c r="BC718" s="2"/>
      <c r="BD718" s="2"/>
      <c r="BE718" s="2"/>
      <c r="BF718" s="2"/>
      <c r="BG718" s="2"/>
      <c r="BH718" s="2"/>
    </row>
    <row r="719" spans="1:60" x14ac:dyDescent="0.3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2"/>
      <c r="AT719" s="2"/>
      <c r="AU719" s="2"/>
      <c r="AV719" s="2"/>
      <c r="AW719" s="2"/>
      <c r="AX719" s="2"/>
      <c r="AY719" s="2"/>
      <c r="AZ719" s="2"/>
      <c r="BA719" s="2"/>
      <c r="BB719" s="2"/>
      <c r="BC719" s="2"/>
      <c r="BD719" s="2"/>
      <c r="BE719" s="2"/>
      <c r="BF719" s="2"/>
      <c r="BG719" s="2"/>
      <c r="BH719" s="2"/>
    </row>
    <row r="720" spans="1:60" x14ac:dyDescent="0.3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2"/>
      <c r="AR720" s="2"/>
      <c r="AS720" s="2"/>
      <c r="AT720" s="2"/>
      <c r="AU720" s="2"/>
      <c r="AV720" s="2"/>
      <c r="AW720" s="2"/>
      <c r="AX720" s="2"/>
      <c r="AY720" s="2"/>
      <c r="AZ720" s="2"/>
      <c r="BA720" s="2"/>
      <c r="BB720" s="2"/>
      <c r="BC720" s="2"/>
      <c r="BD720" s="2"/>
      <c r="BE720" s="2"/>
      <c r="BF720" s="2"/>
      <c r="BG720" s="2"/>
      <c r="BH720" s="2"/>
    </row>
    <row r="721" spans="1:60" x14ac:dyDescent="0.3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  <c r="AQ721" s="2"/>
      <c r="AR721" s="2"/>
      <c r="AS721" s="2"/>
      <c r="AT721" s="2"/>
      <c r="AU721" s="2"/>
      <c r="AV721" s="2"/>
      <c r="AW721" s="2"/>
      <c r="AX721" s="2"/>
      <c r="AY721" s="2"/>
      <c r="AZ721" s="2"/>
      <c r="BA721" s="2"/>
      <c r="BB721" s="2"/>
      <c r="BC721" s="2"/>
      <c r="BD721" s="2"/>
      <c r="BE721" s="2"/>
      <c r="BF721" s="2"/>
      <c r="BG721" s="2"/>
      <c r="BH721" s="2"/>
    </row>
    <row r="722" spans="1:60" x14ac:dyDescent="0.3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2"/>
      <c r="AT722" s="2"/>
      <c r="AU722" s="2"/>
      <c r="AV722" s="2"/>
      <c r="AW722" s="2"/>
      <c r="AX722" s="2"/>
      <c r="AY722" s="2"/>
      <c r="AZ722" s="2"/>
      <c r="BA722" s="2"/>
      <c r="BB722" s="2"/>
      <c r="BC722" s="2"/>
      <c r="BD722" s="2"/>
      <c r="BE722" s="2"/>
      <c r="BF722" s="2"/>
      <c r="BG722" s="2"/>
      <c r="BH722" s="2"/>
    </row>
    <row r="723" spans="1:60" x14ac:dyDescent="0.3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2"/>
      <c r="AT723" s="2"/>
      <c r="AU723" s="2"/>
      <c r="AV723" s="2"/>
      <c r="AW723" s="2"/>
      <c r="AX723" s="2"/>
      <c r="AY723" s="2"/>
      <c r="AZ723" s="2"/>
      <c r="BA723" s="2"/>
      <c r="BB723" s="2"/>
      <c r="BC723" s="2"/>
      <c r="BD723" s="2"/>
      <c r="BE723" s="2"/>
      <c r="BF723" s="2"/>
      <c r="BG723" s="2"/>
      <c r="BH723" s="2"/>
    </row>
    <row r="724" spans="1:60" x14ac:dyDescent="0.3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2"/>
      <c r="AT724" s="2"/>
      <c r="AU724" s="2"/>
      <c r="AV724" s="2"/>
      <c r="AW724" s="2"/>
      <c r="AX724" s="2"/>
      <c r="AY724" s="2"/>
      <c r="AZ724" s="2"/>
      <c r="BA724" s="2"/>
      <c r="BB724" s="2"/>
      <c r="BC724" s="2"/>
      <c r="BD724" s="2"/>
      <c r="BE724" s="2"/>
      <c r="BF724" s="2"/>
      <c r="BG724" s="2"/>
      <c r="BH724" s="2"/>
    </row>
    <row r="725" spans="1:60" x14ac:dyDescent="0.3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2"/>
      <c r="AT725" s="2"/>
      <c r="AU725" s="2"/>
      <c r="AV725" s="2"/>
      <c r="AW725" s="2"/>
      <c r="AX725" s="2"/>
      <c r="AY725" s="2"/>
      <c r="AZ725" s="2"/>
      <c r="BA725" s="2"/>
      <c r="BB725" s="2"/>
      <c r="BC725" s="2"/>
      <c r="BD725" s="2"/>
      <c r="BE725" s="2"/>
      <c r="BF725" s="2"/>
      <c r="BG725" s="2"/>
      <c r="BH725" s="2"/>
    </row>
    <row r="726" spans="1:60" x14ac:dyDescent="0.3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  <c r="AS726" s="2"/>
      <c r="AT726" s="2"/>
      <c r="AU726" s="2"/>
      <c r="AV726" s="2"/>
      <c r="AW726" s="2"/>
      <c r="AX726" s="2"/>
      <c r="AY726" s="2"/>
      <c r="AZ726" s="2"/>
      <c r="BA726" s="2"/>
      <c r="BB726" s="2"/>
      <c r="BC726" s="2"/>
      <c r="BD726" s="2"/>
      <c r="BE726" s="2"/>
      <c r="BF726" s="2"/>
      <c r="BG726" s="2"/>
      <c r="BH726" s="2"/>
    </row>
    <row r="727" spans="1:60" x14ac:dyDescent="0.3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  <c r="AS727" s="2"/>
      <c r="AT727" s="2"/>
      <c r="AU727" s="2"/>
      <c r="AV727" s="2"/>
      <c r="AW727" s="2"/>
      <c r="AX727" s="2"/>
      <c r="AY727" s="2"/>
      <c r="AZ727" s="2"/>
      <c r="BA727" s="2"/>
      <c r="BB727" s="2"/>
      <c r="BC727" s="2"/>
      <c r="BD727" s="2"/>
      <c r="BE727" s="2"/>
      <c r="BF727" s="2"/>
      <c r="BG727" s="2"/>
      <c r="BH727" s="2"/>
    </row>
    <row r="728" spans="1:60" x14ac:dyDescent="0.3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2"/>
      <c r="AT728" s="2"/>
      <c r="AU728" s="2"/>
      <c r="AV728" s="2"/>
      <c r="AW728" s="2"/>
      <c r="AX728" s="2"/>
      <c r="AY728" s="2"/>
      <c r="AZ728" s="2"/>
      <c r="BA728" s="2"/>
      <c r="BB728" s="2"/>
      <c r="BC728" s="2"/>
      <c r="BD728" s="2"/>
      <c r="BE728" s="2"/>
      <c r="BF728" s="2"/>
      <c r="BG728" s="2"/>
      <c r="BH728" s="2"/>
    </row>
    <row r="729" spans="1:60" x14ac:dyDescent="0.3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2"/>
      <c r="AT729" s="2"/>
      <c r="AU729" s="2"/>
      <c r="AV729" s="2"/>
      <c r="AW729" s="2"/>
      <c r="AX729" s="2"/>
      <c r="AY729" s="2"/>
      <c r="AZ729" s="2"/>
      <c r="BA729" s="2"/>
      <c r="BB729" s="2"/>
      <c r="BC729" s="2"/>
      <c r="BD729" s="2"/>
      <c r="BE729" s="2"/>
      <c r="BF729" s="2"/>
      <c r="BG729" s="2"/>
      <c r="BH729" s="2"/>
    </row>
    <row r="730" spans="1:60" x14ac:dyDescent="0.3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2"/>
      <c r="AT730" s="2"/>
      <c r="AU730" s="2"/>
      <c r="AV730" s="2"/>
      <c r="AW730" s="2"/>
      <c r="AX730" s="2"/>
      <c r="AY730" s="2"/>
      <c r="AZ730" s="2"/>
      <c r="BA730" s="2"/>
      <c r="BB730" s="2"/>
      <c r="BC730" s="2"/>
      <c r="BD730" s="2"/>
      <c r="BE730" s="2"/>
      <c r="BF730" s="2"/>
      <c r="BG730" s="2"/>
      <c r="BH730" s="2"/>
    </row>
    <row r="731" spans="1:60" x14ac:dyDescent="0.3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  <c r="AS731" s="2"/>
      <c r="AT731" s="2"/>
      <c r="AU731" s="2"/>
      <c r="AV731" s="2"/>
      <c r="AW731" s="2"/>
      <c r="AX731" s="2"/>
      <c r="AY731" s="2"/>
      <c r="AZ731" s="2"/>
      <c r="BA731" s="2"/>
      <c r="BB731" s="2"/>
      <c r="BC731" s="2"/>
      <c r="BD731" s="2"/>
      <c r="BE731" s="2"/>
      <c r="BF731" s="2"/>
      <c r="BG731" s="2"/>
      <c r="BH731" s="2"/>
    </row>
    <row r="732" spans="1:60" x14ac:dyDescent="0.3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  <c r="AS732" s="2"/>
      <c r="AT732" s="2"/>
      <c r="AU732" s="2"/>
      <c r="AV732" s="2"/>
      <c r="AW732" s="2"/>
      <c r="AX732" s="2"/>
      <c r="AY732" s="2"/>
      <c r="AZ732" s="2"/>
      <c r="BA732" s="2"/>
      <c r="BB732" s="2"/>
      <c r="BC732" s="2"/>
      <c r="BD732" s="2"/>
      <c r="BE732" s="2"/>
      <c r="BF732" s="2"/>
      <c r="BG732" s="2"/>
      <c r="BH732" s="2"/>
    </row>
    <row r="733" spans="1:60" x14ac:dyDescent="0.3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2"/>
      <c r="AT733" s="2"/>
      <c r="AU733" s="2"/>
      <c r="AV733" s="2"/>
      <c r="AW733" s="2"/>
      <c r="AX733" s="2"/>
      <c r="AY733" s="2"/>
      <c r="AZ733" s="2"/>
      <c r="BA733" s="2"/>
      <c r="BB733" s="2"/>
      <c r="BC733" s="2"/>
      <c r="BD733" s="2"/>
      <c r="BE733" s="2"/>
      <c r="BF733" s="2"/>
      <c r="BG733" s="2"/>
      <c r="BH733" s="2"/>
    </row>
    <row r="734" spans="1:60" x14ac:dyDescent="0.3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  <c r="AR734" s="2"/>
      <c r="AS734" s="2"/>
      <c r="AT734" s="2"/>
      <c r="AU734" s="2"/>
      <c r="AV734" s="2"/>
      <c r="AW734" s="2"/>
      <c r="AX734" s="2"/>
      <c r="AY734" s="2"/>
      <c r="AZ734" s="2"/>
      <c r="BA734" s="2"/>
      <c r="BB734" s="2"/>
      <c r="BC734" s="2"/>
      <c r="BD734" s="2"/>
      <c r="BE734" s="2"/>
      <c r="BF734" s="2"/>
      <c r="BG734" s="2"/>
      <c r="BH734" s="2"/>
    </row>
    <row r="735" spans="1:60" x14ac:dyDescent="0.3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2"/>
      <c r="AT735" s="2"/>
      <c r="AU735" s="2"/>
      <c r="AV735" s="2"/>
      <c r="AW735" s="2"/>
      <c r="AX735" s="2"/>
      <c r="AY735" s="2"/>
      <c r="AZ735" s="2"/>
      <c r="BA735" s="2"/>
      <c r="BB735" s="2"/>
      <c r="BC735" s="2"/>
      <c r="BD735" s="2"/>
      <c r="BE735" s="2"/>
      <c r="BF735" s="2"/>
      <c r="BG735" s="2"/>
      <c r="BH735" s="2"/>
    </row>
    <row r="736" spans="1:60" x14ac:dyDescent="0.3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2"/>
      <c r="AT736" s="2"/>
      <c r="AU736" s="2"/>
      <c r="AV736" s="2"/>
      <c r="AW736" s="2"/>
      <c r="AX736" s="2"/>
      <c r="AY736" s="2"/>
      <c r="AZ736" s="2"/>
      <c r="BA736" s="2"/>
      <c r="BB736" s="2"/>
      <c r="BC736" s="2"/>
      <c r="BD736" s="2"/>
      <c r="BE736" s="2"/>
      <c r="BF736" s="2"/>
      <c r="BG736" s="2"/>
      <c r="BH736" s="2"/>
    </row>
    <row r="737" spans="1:60" x14ac:dyDescent="0.3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2"/>
      <c r="AT737" s="2"/>
      <c r="AU737" s="2"/>
      <c r="AV737" s="2"/>
      <c r="AW737" s="2"/>
      <c r="AX737" s="2"/>
      <c r="AY737" s="2"/>
      <c r="AZ737" s="2"/>
      <c r="BA737" s="2"/>
      <c r="BB737" s="2"/>
      <c r="BC737" s="2"/>
      <c r="BD737" s="2"/>
      <c r="BE737" s="2"/>
      <c r="BF737" s="2"/>
      <c r="BG737" s="2"/>
      <c r="BH737" s="2"/>
    </row>
    <row r="738" spans="1:60" x14ac:dyDescent="0.3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  <c r="AR738" s="2"/>
      <c r="AS738" s="2"/>
      <c r="AT738" s="2"/>
      <c r="AU738" s="2"/>
      <c r="AV738" s="2"/>
      <c r="AW738" s="2"/>
      <c r="AX738" s="2"/>
      <c r="AY738" s="2"/>
      <c r="AZ738" s="2"/>
      <c r="BA738" s="2"/>
      <c r="BB738" s="2"/>
      <c r="BC738" s="2"/>
      <c r="BD738" s="2"/>
      <c r="BE738" s="2"/>
      <c r="BF738" s="2"/>
      <c r="BG738" s="2"/>
      <c r="BH738" s="2"/>
    </row>
    <row r="739" spans="1:60" x14ac:dyDescent="0.3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  <c r="AQ739" s="2"/>
      <c r="AR739" s="2"/>
      <c r="AS739" s="2"/>
      <c r="AT739" s="2"/>
      <c r="AU739" s="2"/>
      <c r="AV739" s="2"/>
      <c r="AW739" s="2"/>
      <c r="AX739" s="2"/>
      <c r="AY739" s="2"/>
      <c r="AZ739" s="2"/>
      <c r="BA739" s="2"/>
      <c r="BB739" s="2"/>
      <c r="BC739" s="2"/>
      <c r="BD739" s="2"/>
      <c r="BE739" s="2"/>
      <c r="BF739" s="2"/>
      <c r="BG739" s="2"/>
      <c r="BH739" s="2"/>
    </row>
    <row r="740" spans="1:60" x14ac:dyDescent="0.3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2"/>
      <c r="AT740" s="2"/>
      <c r="AU740" s="2"/>
      <c r="AV740" s="2"/>
      <c r="AW740" s="2"/>
      <c r="AX740" s="2"/>
      <c r="AY740" s="2"/>
      <c r="AZ740" s="2"/>
      <c r="BA740" s="2"/>
      <c r="BB740" s="2"/>
      <c r="BC740" s="2"/>
      <c r="BD740" s="2"/>
      <c r="BE740" s="2"/>
      <c r="BF740" s="2"/>
      <c r="BG740" s="2"/>
      <c r="BH740" s="2"/>
    </row>
    <row r="741" spans="1:60" x14ac:dyDescent="0.3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2"/>
      <c r="AT741" s="2"/>
      <c r="AU741" s="2"/>
      <c r="AV741" s="2"/>
      <c r="AW741" s="2"/>
      <c r="AX741" s="2"/>
      <c r="AY741" s="2"/>
      <c r="AZ741" s="2"/>
      <c r="BA741" s="2"/>
      <c r="BB741" s="2"/>
      <c r="BC741" s="2"/>
      <c r="BD741" s="2"/>
      <c r="BE741" s="2"/>
      <c r="BF741" s="2"/>
      <c r="BG741" s="2"/>
      <c r="BH741" s="2"/>
    </row>
    <row r="742" spans="1:60" x14ac:dyDescent="0.3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2"/>
      <c r="AT742" s="2"/>
      <c r="AU742" s="2"/>
      <c r="AV742" s="2"/>
      <c r="AW742" s="2"/>
      <c r="AX742" s="2"/>
      <c r="AY742" s="2"/>
      <c r="AZ742" s="2"/>
      <c r="BA742" s="2"/>
      <c r="BB742" s="2"/>
      <c r="BC742" s="2"/>
      <c r="BD742" s="2"/>
      <c r="BE742" s="2"/>
      <c r="BF742" s="2"/>
      <c r="BG742" s="2"/>
      <c r="BH742" s="2"/>
    </row>
    <row r="743" spans="1:60" x14ac:dyDescent="0.3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2"/>
      <c r="AT743" s="2"/>
      <c r="AU743" s="2"/>
      <c r="AV743" s="2"/>
      <c r="AW743" s="2"/>
      <c r="AX743" s="2"/>
      <c r="AY743" s="2"/>
      <c r="AZ743" s="2"/>
      <c r="BA743" s="2"/>
      <c r="BB743" s="2"/>
      <c r="BC743" s="2"/>
      <c r="BD743" s="2"/>
      <c r="BE743" s="2"/>
      <c r="BF743" s="2"/>
      <c r="BG743" s="2"/>
      <c r="BH743" s="2"/>
    </row>
    <row r="744" spans="1:60" x14ac:dyDescent="0.3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2"/>
      <c r="AT744" s="2"/>
      <c r="AU744" s="2"/>
      <c r="AV744" s="2"/>
      <c r="AW744" s="2"/>
      <c r="AX744" s="2"/>
      <c r="AY744" s="2"/>
      <c r="AZ744" s="2"/>
      <c r="BA744" s="2"/>
      <c r="BB744" s="2"/>
      <c r="BC744" s="2"/>
      <c r="BD744" s="2"/>
      <c r="BE744" s="2"/>
      <c r="BF744" s="2"/>
      <c r="BG744" s="2"/>
      <c r="BH744" s="2"/>
    </row>
    <row r="745" spans="1:60" x14ac:dyDescent="0.3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2"/>
      <c r="AT745" s="2"/>
      <c r="AU745" s="2"/>
      <c r="AV745" s="2"/>
      <c r="AW745" s="2"/>
      <c r="AX745" s="2"/>
      <c r="AY745" s="2"/>
      <c r="AZ745" s="2"/>
      <c r="BA745" s="2"/>
      <c r="BB745" s="2"/>
      <c r="BC745" s="2"/>
      <c r="BD745" s="2"/>
      <c r="BE745" s="2"/>
      <c r="BF745" s="2"/>
      <c r="BG745" s="2"/>
      <c r="BH745" s="2"/>
    </row>
    <row r="746" spans="1:60" x14ac:dyDescent="0.3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2"/>
      <c r="AT746" s="2"/>
      <c r="AU746" s="2"/>
      <c r="AV746" s="2"/>
      <c r="AW746" s="2"/>
      <c r="AX746" s="2"/>
      <c r="AY746" s="2"/>
      <c r="AZ746" s="2"/>
      <c r="BA746" s="2"/>
      <c r="BB746" s="2"/>
      <c r="BC746" s="2"/>
      <c r="BD746" s="2"/>
      <c r="BE746" s="2"/>
      <c r="BF746" s="2"/>
      <c r="BG746" s="2"/>
      <c r="BH746" s="2"/>
    </row>
    <row r="747" spans="1:60" x14ac:dyDescent="0.3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2"/>
      <c r="AT747" s="2"/>
      <c r="AU747" s="2"/>
      <c r="AV747" s="2"/>
      <c r="AW747" s="2"/>
      <c r="AX747" s="2"/>
      <c r="AY747" s="2"/>
      <c r="AZ747" s="2"/>
      <c r="BA747" s="2"/>
      <c r="BB747" s="2"/>
      <c r="BC747" s="2"/>
      <c r="BD747" s="2"/>
      <c r="BE747" s="2"/>
      <c r="BF747" s="2"/>
      <c r="BG747" s="2"/>
      <c r="BH747" s="2"/>
    </row>
    <row r="748" spans="1:60" x14ac:dyDescent="0.3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  <c r="AS748" s="2"/>
      <c r="AT748" s="2"/>
      <c r="AU748" s="2"/>
      <c r="AV748" s="2"/>
      <c r="AW748" s="2"/>
      <c r="AX748" s="2"/>
      <c r="AY748" s="2"/>
      <c r="AZ748" s="2"/>
      <c r="BA748" s="2"/>
      <c r="BB748" s="2"/>
      <c r="BC748" s="2"/>
      <c r="BD748" s="2"/>
      <c r="BE748" s="2"/>
      <c r="BF748" s="2"/>
      <c r="BG748" s="2"/>
      <c r="BH748" s="2"/>
    </row>
    <row r="749" spans="1:60" x14ac:dyDescent="0.3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2"/>
      <c r="AT749" s="2"/>
      <c r="AU749" s="2"/>
      <c r="AV749" s="2"/>
      <c r="AW749" s="2"/>
      <c r="AX749" s="2"/>
      <c r="AY749" s="2"/>
      <c r="AZ749" s="2"/>
      <c r="BA749" s="2"/>
      <c r="BB749" s="2"/>
      <c r="BC749" s="2"/>
      <c r="BD749" s="2"/>
      <c r="BE749" s="2"/>
      <c r="BF749" s="2"/>
      <c r="BG749" s="2"/>
      <c r="BH749" s="2"/>
    </row>
    <row r="750" spans="1:60" x14ac:dyDescent="0.3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2"/>
      <c r="AT750" s="2"/>
      <c r="AU750" s="2"/>
      <c r="AV750" s="2"/>
      <c r="AW750" s="2"/>
      <c r="AX750" s="2"/>
      <c r="AY750" s="2"/>
      <c r="AZ750" s="2"/>
      <c r="BA750" s="2"/>
      <c r="BB750" s="2"/>
      <c r="BC750" s="2"/>
      <c r="BD750" s="2"/>
      <c r="BE750" s="2"/>
      <c r="BF750" s="2"/>
      <c r="BG750" s="2"/>
      <c r="BH750" s="2"/>
    </row>
    <row r="751" spans="1:60" x14ac:dyDescent="0.3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2"/>
      <c r="AT751" s="2"/>
      <c r="AU751" s="2"/>
      <c r="AV751" s="2"/>
      <c r="AW751" s="2"/>
      <c r="AX751" s="2"/>
      <c r="AY751" s="2"/>
      <c r="AZ751" s="2"/>
      <c r="BA751" s="2"/>
      <c r="BB751" s="2"/>
      <c r="BC751" s="2"/>
      <c r="BD751" s="2"/>
      <c r="BE751" s="2"/>
      <c r="BF751" s="2"/>
      <c r="BG751" s="2"/>
      <c r="BH751" s="2"/>
    </row>
    <row r="752" spans="1:60" x14ac:dyDescent="0.3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  <c r="AS752" s="2"/>
      <c r="AT752" s="2"/>
      <c r="AU752" s="2"/>
      <c r="AV752" s="2"/>
      <c r="AW752" s="2"/>
      <c r="AX752" s="2"/>
      <c r="AY752" s="2"/>
      <c r="AZ752" s="2"/>
      <c r="BA752" s="2"/>
      <c r="BB752" s="2"/>
      <c r="BC752" s="2"/>
      <c r="BD752" s="2"/>
      <c r="BE752" s="2"/>
      <c r="BF752" s="2"/>
      <c r="BG752" s="2"/>
      <c r="BH752" s="2"/>
    </row>
    <row r="753" spans="1:60" x14ac:dyDescent="0.3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2"/>
      <c r="AT753" s="2"/>
      <c r="AU753" s="2"/>
      <c r="AV753" s="2"/>
      <c r="AW753" s="2"/>
      <c r="AX753" s="2"/>
      <c r="AY753" s="2"/>
      <c r="AZ753" s="2"/>
      <c r="BA753" s="2"/>
      <c r="BB753" s="2"/>
      <c r="BC753" s="2"/>
      <c r="BD753" s="2"/>
      <c r="BE753" s="2"/>
      <c r="BF753" s="2"/>
      <c r="BG753" s="2"/>
      <c r="BH753" s="2"/>
    </row>
    <row r="754" spans="1:60" x14ac:dyDescent="0.3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2"/>
      <c r="AT754" s="2"/>
      <c r="AU754" s="2"/>
      <c r="AV754" s="2"/>
      <c r="AW754" s="2"/>
      <c r="AX754" s="2"/>
      <c r="AY754" s="2"/>
      <c r="AZ754" s="2"/>
      <c r="BA754" s="2"/>
      <c r="BB754" s="2"/>
      <c r="BC754" s="2"/>
      <c r="BD754" s="2"/>
      <c r="BE754" s="2"/>
      <c r="BF754" s="2"/>
      <c r="BG754" s="2"/>
      <c r="BH754" s="2"/>
    </row>
    <row r="755" spans="1:60" x14ac:dyDescent="0.3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2"/>
      <c r="AT755" s="2"/>
      <c r="AU755" s="2"/>
      <c r="AV755" s="2"/>
      <c r="AW755" s="2"/>
      <c r="AX755" s="2"/>
      <c r="AY755" s="2"/>
      <c r="AZ755" s="2"/>
      <c r="BA755" s="2"/>
      <c r="BB755" s="2"/>
      <c r="BC755" s="2"/>
      <c r="BD755" s="2"/>
      <c r="BE755" s="2"/>
      <c r="BF755" s="2"/>
      <c r="BG755" s="2"/>
      <c r="BH755" s="2"/>
    </row>
    <row r="756" spans="1:60" x14ac:dyDescent="0.3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2"/>
      <c r="AR756" s="2"/>
      <c r="AS756" s="2"/>
      <c r="AT756" s="2"/>
      <c r="AU756" s="2"/>
      <c r="AV756" s="2"/>
      <c r="AW756" s="2"/>
      <c r="AX756" s="2"/>
      <c r="AY756" s="2"/>
      <c r="AZ756" s="2"/>
      <c r="BA756" s="2"/>
      <c r="BB756" s="2"/>
      <c r="BC756" s="2"/>
      <c r="BD756" s="2"/>
      <c r="BE756" s="2"/>
      <c r="BF756" s="2"/>
      <c r="BG756" s="2"/>
      <c r="BH756" s="2"/>
    </row>
    <row r="757" spans="1:60" x14ac:dyDescent="0.3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  <c r="AQ757" s="2"/>
      <c r="AR757" s="2"/>
      <c r="AS757" s="2"/>
      <c r="AT757" s="2"/>
      <c r="AU757" s="2"/>
      <c r="AV757" s="2"/>
      <c r="AW757" s="2"/>
      <c r="AX757" s="2"/>
      <c r="AY757" s="2"/>
      <c r="AZ757" s="2"/>
      <c r="BA757" s="2"/>
      <c r="BB757" s="2"/>
      <c r="BC757" s="2"/>
      <c r="BD757" s="2"/>
      <c r="BE757" s="2"/>
      <c r="BF757" s="2"/>
      <c r="BG757" s="2"/>
      <c r="BH757" s="2"/>
    </row>
    <row r="758" spans="1:60" x14ac:dyDescent="0.3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2"/>
      <c r="AT758" s="2"/>
      <c r="AU758" s="2"/>
      <c r="AV758" s="2"/>
      <c r="AW758" s="2"/>
      <c r="AX758" s="2"/>
      <c r="AY758" s="2"/>
      <c r="AZ758" s="2"/>
      <c r="BA758" s="2"/>
      <c r="BB758" s="2"/>
      <c r="BC758" s="2"/>
      <c r="BD758" s="2"/>
      <c r="BE758" s="2"/>
      <c r="BF758" s="2"/>
      <c r="BG758" s="2"/>
      <c r="BH758" s="2"/>
    </row>
    <row r="759" spans="1:60" x14ac:dyDescent="0.3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2"/>
      <c r="AT759" s="2"/>
      <c r="AU759" s="2"/>
      <c r="AV759" s="2"/>
      <c r="AW759" s="2"/>
      <c r="AX759" s="2"/>
      <c r="AY759" s="2"/>
      <c r="AZ759" s="2"/>
      <c r="BA759" s="2"/>
      <c r="BB759" s="2"/>
      <c r="BC759" s="2"/>
      <c r="BD759" s="2"/>
      <c r="BE759" s="2"/>
      <c r="BF759" s="2"/>
      <c r="BG759" s="2"/>
      <c r="BH759" s="2"/>
    </row>
    <row r="760" spans="1:60" x14ac:dyDescent="0.3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2"/>
      <c r="AT760" s="2"/>
      <c r="AU760" s="2"/>
      <c r="AV760" s="2"/>
      <c r="AW760" s="2"/>
      <c r="AX760" s="2"/>
      <c r="AY760" s="2"/>
      <c r="AZ760" s="2"/>
      <c r="BA760" s="2"/>
      <c r="BB760" s="2"/>
      <c r="BC760" s="2"/>
      <c r="BD760" s="2"/>
      <c r="BE760" s="2"/>
      <c r="BF760" s="2"/>
      <c r="BG760" s="2"/>
      <c r="BH760" s="2"/>
    </row>
    <row r="761" spans="1:60" x14ac:dyDescent="0.3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2"/>
      <c r="AT761" s="2"/>
      <c r="AU761" s="2"/>
      <c r="AV761" s="2"/>
      <c r="AW761" s="2"/>
      <c r="AX761" s="2"/>
      <c r="AY761" s="2"/>
      <c r="AZ761" s="2"/>
      <c r="BA761" s="2"/>
      <c r="BB761" s="2"/>
      <c r="BC761" s="2"/>
      <c r="BD761" s="2"/>
      <c r="BE761" s="2"/>
      <c r="BF761" s="2"/>
      <c r="BG761" s="2"/>
      <c r="BH761" s="2"/>
    </row>
    <row r="762" spans="1:60" x14ac:dyDescent="0.3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  <c r="AS762" s="2"/>
      <c r="AT762" s="2"/>
      <c r="AU762" s="2"/>
      <c r="AV762" s="2"/>
      <c r="AW762" s="2"/>
      <c r="AX762" s="2"/>
      <c r="AY762" s="2"/>
      <c r="AZ762" s="2"/>
      <c r="BA762" s="2"/>
      <c r="BB762" s="2"/>
      <c r="BC762" s="2"/>
      <c r="BD762" s="2"/>
      <c r="BE762" s="2"/>
      <c r="BF762" s="2"/>
      <c r="BG762" s="2"/>
      <c r="BH762" s="2"/>
    </row>
    <row r="763" spans="1:60" x14ac:dyDescent="0.3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  <c r="AS763" s="2"/>
      <c r="AT763" s="2"/>
      <c r="AU763" s="2"/>
      <c r="AV763" s="2"/>
      <c r="AW763" s="2"/>
      <c r="AX763" s="2"/>
      <c r="AY763" s="2"/>
      <c r="AZ763" s="2"/>
      <c r="BA763" s="2"/>
      <c r="BB763" s="2"/>
      <c r="BC763" s="2"/>
      <c r="BD763" s="2"/>
      <c r="BE763" s="2"/>
      <c r="BF763" s="2"/>
      <c r="BG763" s="2"/>
      <c r="BH763" s="2"/>
    </row>
    <row r="764" spans="1:60" x14ac:dyDescent="0.3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  <c r="AS764" s="2"/>
      <c r="AT764" s="2"/>
      <c r="AU764" s="2"/>
      <c r="AV764" s="2"/>
      <c r="AW764" s="2"/>
      <c r="AX764" s="2"/>
      <c r="AY764" s="2"/>
      <c r="AZ764" s="2"/>
      <c r="BA764" s="2"/>
      <c r="BB764" s="2"/>
      <c r="BC764" s="2"/>
      <c r="BD764" s="2"/>
      <c r="BE764" s="2"/>
      <c r="BF764" s="2"/>
      <c r="BG764" s="2"/>
      <c r="BH764" s="2"/>
    </row>
    <row r="765" spans="1:60" x14ac:dyDescent="0.3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  <c r="AR765" s="2"/>
      <c r="AS765" s="2"/>
      <c r="AT765" s="2"/>
      <c r="AU765" s="2"/>
      <c r="AV765" s="2"/>
      <c r="AW765" s="2"/>
      <c r="AX765" s="2"/>
      <c r="AY765" s="2"/>
      <c r="AZ765" s="2"/>
      <c r="BA765" s="2"/>
      <c r="BB765" s="2"/>
      <c r="BC765" s="2"/>
      <c r="BD765" s="2"/>
      <c r="BE765" s="2"/>
      <c r="BF765" s="2"/>
      <c r="BG765" s="2"/>
      <c r="BH765" s="2"/>
    </row>
    <row r="766" spans="1:60" x14ac:dyDescent="0.3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  <c r="AR766" s="2"/>
      <c r="AS766" s="2"/>
      <c r="AT766" s="2"/>
      <c r="AU766" s="2"/>
      <c r="AV766" s="2"/>
      <c r="AW766" s="2"/>
      <c r="AX766" s="2"/>
      <c r="AY766" s="2"/>
      <c r="AZ766" s="2"/>
      <c r="BA766" s="2"/>
      <c r="BB766" s="2"/>
      <c r="BC766" s="2"/>
      <c r="BD766" s="2"/>
      <c r="BE766" s="2"/>
      <c r="BF766" s="2"/>
      <c r="BG766" s="2"/>
      <c r="BH766" s="2"/>
    </row>
    <row r="767" spans="1:60" x14ac:dyDescent="0.3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  <c r="AS767" s="2"/>
      <c r="AT767" s="2"/>
      <c r="AU767" s="2"/>
      <c r="AV767" s="2"/>
      <c r="AW767" s="2"/>
      <c r="AX767" s="2"/>
      <c r="AY767" s="2"/>
      <c r="AZ767" s="2"/>
      <c r="BA767" s="2"/>
      <c r="BB767" s="2"/>
      <c r="BC767" s="2"/>
      <c r="BD767" s="2"/>
      <c r="BE767" s="2"/>
      <c r="BF767" s="2"/>
      <c r="BG767" s="2"/>
      <c r="BH767" s="2"/>
    </row>
    <row r="768" spans="1:60" x14ac:dyDescent="0.3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  <c r="AS768" s="2"/>
      <c r="AT768" s="2"/>
      <c r="AU768" s="2"/>
      <c r="AV768" s="2"/>
      <c r="AW768" s="2"/>
      <c r="AX768" s="2"/>
      <c r="AY768" s="2"/>
      <c r="AZ768" s="2"/>
      <c r="BA768" s="2"/>
      <c r="BB768" s="2"/>
      <c r="BC768" s="2"/>
      <c r="BD768" s="2"/>
      <c r="BE768" s="2"/>
      <c r="BF768" s="2"/>
      <c r="BG768" s="2"/>
      <c r="BH768" s="2"/>
    </row>
    <row r="769" spans="1:60" x14ac:dyDescent="0.3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  <c r="AS769" s="2"/>
      <c r="AT769" s="2"/>
      <c r="AU769" s="2"/>
      <c r="AV769" s="2"/>
      <c r="AW769" s="2"/>
      <c r="AX769" s="2"/>
      <c r="AY769" s="2"/>
      <c r="AZ769" s="2"/>
      <c r="BA769" s="2"/>
      <c r="BB769" s="2"/>
      <c r="BC769" s="2"/>
      <c r="BD769" s="2"/>
      <c r="BE769" s="2"/>
      <c r="BF769" s="2"/>
      <c r="BG769" s="2"/>
      <c r="BH769" s="2"/>
    </row>
    <row r="770" spans="1:60" x14ac:dyDescent="0.3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2"/>
      <c r="AS770" s="2"/>
      <c r="AT770" s="2"/>
      <c r="AU770" s="2"/>
      <c r="AV770" s="2"/>
      <c r="AW770" s="2"/>
      <c r="AX770" s="2"/>
      <c r="AY770" s="2"/>
      <c r="AZ770" s="2"/>
      <c r="BA770" s="2"/>
      <c r="BB770" s="2"/>
      <c r="BC770" s="2"/>
      <c r="BD770" s="2"/>
      <c r="BE770" s="2"/>
      <c r="BF770" s="2"/>
      <c r="BG770" s="2"/>
      <c r="BH770" s="2"/>
    </row>
    <row r="771" spans="1:60" x14ac:dyDescent="0.3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2"/>
      <c r="AT771" s="2"/>
      <c r="AU771" s="2"/>
      <c r="AV771" s="2"/>
      <c r="AW771" s="2"/>
      <c r="AX771" s="2"/>
      <c r="AY771" s="2"/>
      <c r="AZ771" s="2"/>
      <c r="BA771" s="2"/>
      <c r="BB771" s="2"/>
      <c r="BC771" s="2"/>
      <c r="BD771" s="2"/>
      <c r="BE771" s="2"/>
      <c r="BF771" s="2"/>
      <c r="BG771" s="2"/>
      <c r="BH771" s="2"/>
    </row>
    <row r="772" spans="1:60" x14ac:dyDescent="0.3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2"/>
      <c r="AT772" s="2"/>
      <c r="AU772" s="2"/>
      <c r="AV772" s="2"/>
      <c r="AW772" s="2"/>
      <c r="AX772" s="2"/>
      <c r="AY772" s="2"/>
      <c r="AZ772" s="2"/>
      <c r="BA772" s="2"/>
      <c r="BB772" s="2"/>
      <c r="BC772" s="2"/>
      <c r="BD772" s="2"/>
      <c r="BE772" s="2"/>
      <c r="BF772" s="2"/>
      <c r="BG772" s="2"/>
      <c r="BH772" s="2"/>
    </row>
    <row r="773" spans="1:60" x14ac:dyDescent="0.3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2"/>
      <c r="AT773" s="2"/>
      <c r="AU773" s="2"/>
      <c r="AV773" s="2"/>
      <c r="AW773" s="2"/>
      <c r="AX773" s="2"/>
      <c r="AY773" s="2"/>
      <c r="AZ773" s="2"/>
      <c r="BA773" s="2"/>
      <c r="BB773" s="2"/>
      <c r="BC773" s="2"/>
      <c r="BD773" s="2"/>
      <c r="BE773" s="2"/>
      <c r="BF773" s="2"/>
      <c r="BG773" s="2"/>
      <c r="BH773" s="2"/>
    </row>
    <row r="774" spans="1:60" x14ac:dyDescent="0.3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P774" s="2"/>
      <c r="AQ774" s="2"/>
      <c r="AR774" s="2"/>
      <c r="AS774" s="2"/>
      <c r="AT774" s="2"/>
      <c r="AU774" s="2"/>
      <c r="AV774" s="2"/>
      <c r="AW774" s="2"/>
      <c r="AX774" s="2"/>
      <c r="AY774" s="2"/>
      <c r="AZ774" s="2"/>
      <c r="BA774" s="2"/>
      <c r="BB774" s="2"/>
      <c r="BC774" s="2"/>
      <c r="BD774" s="2"/>
      <c r="BE774" s="2"/>
      <c r="BF774" s="2"/>
      <c r="BG774" s="2"/>
      <c r="BH774" s="2"/>
    </row>
    <row r="775" spans="1:60" x14ac:dyDescent="0.3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  <c r="AP775" s="2"/>
      <c r="AQ775" s="2"/>
      <c r="AR775" s="2"/>
      <c r="AS775" s="2"/>
      <c r="AT775" s="2"/>
      <c r="AU775" s="2"/>
      <c r="AV775" s="2"/>
      <c r="AW775" s="2"/>
      <c r="AX775" s="2"/>
      <c r="AY775" s="2"/>
      <c r="AZ775" s="2"/>
      <c r="BA775" s="2"/>
      <c r="BB775" s="2"/>
      <c r="BC775" s="2"/>
      <c r="BD775" s="2"/>
      <c r="BE775" s="2"/>
      <c r="BF775" s="2"/>
      <c r="BG775" s="2"/>
      <c r="BH775" s="2"/>
    </row>
    <row r="776" spans="1:60" x14ac:dyDescent="0.3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2"/>
      <c r="AT776" s="2"/>
      <c r="AU776" s="2"/>
      <c r="AV776" s="2"/>
      <c r="AW776" s="2"/>
      <c r="AX776" s="2"/>
      <c r="AY776" s="2"/>
      <c r="AZ776" s="2"/>
      <c r="BA776" s="2"/>
      <c r="BB776" s="2"/>
      <c r="BC776" s="2"/>
      <c r="BD776" s="2"/>
      <c r="BE776" s="2"/>
      <c r="BF776" s="2"/>
      <c r="BG776" s="2"/>
      <c r="BH776" s="2"/>
    </row>
    <row r="777" spans="1:60" x14ac:dyDescent="0.3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2"/>
      <c r="AT777" s="2"/>
      <c r="AU777" s="2"/>
      <c r="AV777" s="2"/>
      <c r="AW777" s="2"/>
      <c r="AX777" s="2"/>
      <c r="AY777" s="2"/>
      <c r="AZ777" s="2"/>
      <c r="BA777" s="2"/>
      <c r="BB777" s="2"/>
      <c r="BC777" s="2"/>
      <c r="BD777" s="2"/>
      <c r="BE777" s="2"/>
      <c r="BF777" s="2"/>
      <c r="BG777" s="2"/>
      <c r="BH777" s="2"/>
    </row>
    <row r="778" spans="1:60" x14ac:dyDescent="0.3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2"/>
      <c r="AT778" s="2"/>
      <c r="AU778" s="2"/>
      <c r="AV778" s="2"/>
      <c r="AW778" s="2"/>
      <c r="AX778" s="2"/>
      <c r="AY778" s="2"/>
      <c r="AZ778" s="2"/>
      <c r="BA778" s="2"/>
      <c r="BB778" s="2"/>
      <c r="BC778" s="2"/>
      <c r="BD778" s="2"/>
      <c r="BE778" s="2"/>
      <c r="BF778" s="2"/>
      <c r="BG778" s="2"/>
      <c r="BH778" s="2"/>
    </row>
    <row r="779" spans="1:60" x14ac:dyDescent="0.3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2"/>
      <c r="AT779" s="2"/>
      <c r="AU779" s="2"/>
      <c r="AV779" s="2"/>
      <c r="AW779" s="2"/>
      <c r="AX779" s="2"/>
      <c r="AY779" s="2"/>
      <c r="AZ779" s="2"/>
      <c r="BA779" s="2"/>
      <c r="BB779" s="2"/>
      <c r="BC779" s="2"/>
      <c r="BD779" s="2"/>
      <c r="BE779" s="2"/>
      <c r="BF779" s="2"/>
      <c r="BG779" s="2"/>
      <c r="BH779" s="2"/>
    </row>
    <row r="780" spans="1:60" x14ac:dyDescent="0.3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  <c r="AS780" s="2"/>
      <c r="AT780" s="2"/>
      <c r="AU780" s="2"/>
      <c r="AV780" s="2"/>
      <c r="AW780" s="2"/>
      <c r="AX780" s="2"/>
      <c r="AY780" s="2"/>
      <c r="AZ780" s="2"/>
      <c r="BA780" s="2"/>
      <c r="BB780" s="2"/>
      <c r="BC780" s="2"/>
      <c r="BD780" s="2"/>
      <c r="BE780" s="2"/>
      <c r="BF780" s="2"/>
      <c r="BG780" s="2"/>
      <c r="BH780" s="2"/>
    </row>
    <row r="781" spans="1:60" x14ac:dyDescent="0.3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  <c r="AS781" s="2"/>
      <c r="AT781" s="2"/>
      <c r="AU781" s="2"/>
      <c r="AV781" s="2"/>
      <c r="AW781" s="2"/>
      <c r="AX781" s="2"/>
      <c r="AY781" s="2"/>
      <c r="AZ781" s="2"/>
      <c r="BA781" s="2"/>
      <c r="BB781" s="2"/>
      <c r="BC781" s="2"/>
      <c r="BD781" s="2"/>
      <c r="BE781" s="2"/>
      <c r="BF781" s="2"/>
      <c r="BG781" s="2"/>
      <c r="BH781" s="2"/>
    </row>
    <row r="782" spans="1:60" x14ac:dyDescent="0.3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  <c r="AS782" s="2"/>
      <c r="AT782" s="2"/>
      <c r="AU782" s="2"/>
      <c r="AV782" s="2"/>
      <c r="AW782" s="2"/>
      <c r="AX782" s="2"/>
      <c r="AY782" s="2"/>
      <c r="AZ782" s="2"/>
      <c r="BA782" s="2"/>
      <c r="BB782" s="2"/>
      <c r="BC782" s="2"/>
      <c r="BD782" s="2"/>
      <c r="BE782" s="2"/>
      <c r="BF782" s="2"/>
      <c r="BG782" s="2"/>
      <c r="BH782" s="2"/>
    </row>
    <row r="783" spans="1:60" x14ac:dyDescent="0.3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2"/>
      <c r="AS783" s="2"/>
      <c r="AT783" s="2"/>
      <c r="AU783" s="2"/>
      <c r="AV783" s="2"/>
      <c r="AW783" s="2"/>
      <c r="AX783" s="2"/>
      <c r="AY783" s="2"/>
      <c r="AZ783" s="2"/>
      <c r="BA783" s="2"/>
      <c r="BB783" s="2"/>
      <c r="BC783" s="2"/>
      <c r="BD783" s="2"/>
      <c r="BE783" s="2"/>
      <c r="BF783" s="2"/>
      <c r="BG783" s="2"/>
      <c r="BH783" s="2"/>
    </row>
    <row r="784" spans="1:60" x14ac:dyDescent="0.3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  <c r="AS784" s="2"/>
      <c r="AT784" s="2"/>
      <c r="AU784" s="2"/>
      <c r="AV784" s="2"/>
      <c r="AW784" s="2"/>
      <c r="AX784" s="2"/>
      <c r="AY784" s="2"/>
      <c r="AZ784" s="2"/>
      <c r="BA784" s="2"/>
      <c r="BB784" s="2"/>
      <c r="BC784" s="2"/>
      <c r="BD784" s="2"/>
      <c r="BE784" s="2"/>
      <c r="BF784" s="2"/>
      <c r="BG784" s="2"/>
      <c r="BH784" s="2"/>
    </row>
    <row r="785" spans="1:60" x14ac:dyDescent="0.3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  <c r="AS785" s="2"/>
      <c r="AT785" s="2"/>
      <c r="AU785" s="2"/>
      <c r="AV785" s="2"/>
      <c r="AW785" s="2"/>
      <c r="AX785" s="2"/>
      <c r="AY785" s="2"/>
      <c r="AZ785" s="2"/>
      <c r="BA785" s="2"/>
      <c r="BB785" s="2"/>
      <c r="BC785" s="2"/>
      <c r="BD785" s="2"/>
      <c r="BE785" s="2"/>
      <c r="BF785" s="2"/>
      <c r="BG785" s="2"/>
      <c r="BH785" s="2"/>
    </row>
    <row r="786" spans="1:60" x14ac:dyDescent="0.3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  <c r="AS786" s="2"/>
      <c r="AT786" s="2"/>
      <c r="AU786" s="2"/>
      <c r="AV786" s="2"/>
      <c r="AW786" s="2"/>
      <c r="AX786" s="2"/>
      <c r="AY786" s="2"/>
      <c r="AZ786" s="2"/>
      <c r="BA786" s="2"/>
      <c r="BB786" s="2"/>
      <c r="BC786" s="2"/>
      <c r="BD786" s="2"/>
      <c r="BE786" s="2"/>
      <c r="BF786" s="2"/>
      <c r="BG786" s="2"/>
      <c r="BH786" s="2"/>
    </row>
    <row r="787" spans="1:60" x14ac:dyDescent="0.3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  <c r="AS787" s="2"/>
      <c r="AT787" s="2"/>
      <c r="AU787" s="2"/>
      <c r="AV787" s="2"/>
      <c r="AW787" s="2"/>
      <c r="AX787" s="2"/>
      <c r="AY787" s="2"/>
      <c r="AZ787" s="2"/>
      <c r="BA787" s="2"/>
      <c r="BB787" s="2"/>
      <c r="BC787" s="2"/>
      <c r="BD787" s="2"/>
      <c r="BE787" s="2"/>
      <c r="BF787" s="2"/>
      <c r="BG787" s="2"/>
      <c r="BH787" s="2"/>
    </row>
    <row r="788" spans="1:60" x14ac:dyDescent="0.3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2"/>
      <c r="AR788" s="2"/>
      <c r="AS788" s="2"/>
      <c r="AT788" s="2"/>
      <c r="AU788" s="2"/>
      <c r="AV788" s="2"/>
      <c r="AW788" s="2"/>
      <c r="AX788" s="2"/>
      <c r="AY788" s="2"/>
      <c r="AZ788" s="2"/>
      <c r="BA788" s="2"/>
      <c r="BB788" s="2"/>
      <c r="BC788" s="2"/>
      <c r="BD788" s="2"/>
      <c r="BE788" s="2"/>
      <c r="BF788" s="2"/>
      <c r="BG788" s="2"/>
      <c r="BH788" s="2"/>
    </row>
    <row r="789" spans="1:60" x14ac:dyDescent="0.3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2"/>
      <c r="AT789" s="2"/>
      <c r="AU789" s="2"/>
      <c r="AV789" s="2"/>
      <c r="AW789" s="2"/>
      <c r="AX789" s="2"/>
      <c r="AY789" s="2"/>
      <c r="AZ789" s="2"/>
      <c r="BA789" s="2"/>
      <c r="BB789" s="2"/>
      <c r="BC789" s="2"/>
      <c r="BD789" s="2"/>
      <c r="BE789" s="2"/>
      <c r="BF789" s="2"/>
      <c r="BG789" s="2"/>
      <c r="BH789" s="2"/>
    </row>
    <row r="790" spans="1:60" x14ac:dyDescent="0.3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2"/>
      <c r="AT790" s="2"/>
      <c r="AU790" s="2"/>
      <c r="AV790" s="2"/>
      <c r="AW790" s="2"/>
      <c r="AX790" s="2"/>
      <c r="AY790" s="2"/>
      <c r="AZ790" s="2"/>
      <c r="BA790" s="2"/>
      <c r="BB790" s="2"/>
      <c r="BC790" s="2"/>
      <c r="BD790" s="2"/>
      <c r="BE790" s="2"/>
      <c r="BF790" s="2"/>
      <c r="BG790" s="2"/>
      <c r="BH790" s="2"/>
    </row>
    <row r="791" spans="1:60" x14ac:dyDescent="0.3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2"/>
      <c r="AT791" s="2"/>
      <c r="AU791" s="2"/>
      <c r="AV791" s="2"/>
      <c r="AW791" s="2"/>
      <c r="AX791" s="2"/>
      <c r="AY791" s="2"/>
      <c r="AZ791" s="2"/>
      <c r="BA791" s="2"/>
      <c r="BB791" s="2"/>
      <c r="BC791" s="2"/>
      <c r="BD791" s="2"/>
      <c r="BE791" s="2"/>
      <c r="BF791" s="2"/>
      <c r="BG791" s="2"/>
      <c r="BH791" s="2"/>
    </row>
    <row r="792" spans="1:60" x14ac:dyDescent="0.3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2"/>
      <c r="AP792" s="2"/>
      <c r="AQ792" s="2"/>
      <c r="AR792" s="2"/>
      <c r="AS792" s="2"/>
      <c r="AT792" s="2"/>
      <c r="AU792" s="2"/>
      <c r="AV792" s="2"/>
      <c r="AW792" s="2"/>
      <c r="AX792" s="2"/>
      <c r="AY792" s="2"/>
      <c r="AZ792" s="2"/>
      <c r="BA792" s="2"/>
      <c r="BB792" s="2"/>
      <c r="BC792" s="2"/>
      <c r="BD792" s="2"/>
      <c r="BE792" s="2"/>
      <c r="BF792" s="2"/>
      <c r="BG792" s="2"/>
      <c r="BH792" s="2"/>
    </row>
    <row r="793" spans="1:60" x14ac:dyDescent="0.3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  <c r="AO793" s="2"/>
      <c r="AP793" s="2"/>
      <c r="AQ793" s="2"/>
      <c r="AR793" s="2"/>
      <c r="AS793" s="2"/>
      <c r="AT793" s="2"/>
      <c r="AU793" s="2"/>
      <c r="AV793" s="2"/>
      <c r="AW793" s="2"/>
      <c r="AX793" s="2"/>
      <c r="AY793" s="2"/>
      <c r="AZ793" s="2"/>
      <c r="BA793" s="2"/>
      <c r="BB793" s="2"/>
      <c r="BC793" s="2"/>
      <c r="BD793" s="2"/>
      <c r="BE793" s="2"/>
      <c r="BF793" s="2"/>
      <c r="BG793" s="2"/>
      <c r="BH793" s="2"/>
    </row>
    <row r="794" spans="1:60" x14ac:dyDescent="0.3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2"/>
      <c r="AT794" s="2"/>
      <c r="AU794" s="2"/>
      <c r="AV794" s="2"/>
      <c r="AW794" s="2"/>
      <c r="AX794" s="2"/>
      <c r="AY794" s="2"/>
      <c r="AZ794" s="2"/>
      <c r="BA794" s="2"/>
      <c r="BB794" s="2"/>
      <c r="BC794" s="2"/>
      <c r="BD794" s="2"/>
      <c r="BE794" s="2"/>
      <c r="BF794" s="2"/>
      <c r="BG794" s="2"/>
      <c r="BH794" s="2"/>
    </row>
    <row r="795" spans="1:60" x14ac:dyDescent="0.3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2"/>
      <c r="AT795" s="2"/>
      <c r="AU795" s="2"/>
      <c r="AV795" s="2"/>
      <c r="AW795" s="2"/>
      <c r="AX795" s="2"/>
      <c r="AY795" s="2"/>
      <c r="AZ795" s="2"/>
      <c r="BA795" s="2"/>
      <c r="BB795" s="2"/>
      <c r="BC795" s="2"/>
      <c r="BD795" s="2"/>
      <c r="BE795" s="2"/>
      <c r="BF795" s="2"/>
      <c r="BG795" s="2"/>
      <c r="BH795" s="2"/>
    </row>
    <row r="796" spans="1:60" x14ac:dyDescent="0.3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2"/>
      <c r="AT796" s="2"/>
      <c r="AU796" s="2"/>
      <c r="AV796" s="2"/>
      <c r="AW796" s="2"/>
      <c r="AX796" s="2"/>
      <c r="AY796" s="2"/>
      <c r="AZ796" s="2"/>
      <c r="BA796" s="2"/>
      <c r="BB796" s="2"/>
      <c r="BC796" s="2"/>
      <c r="BD796" s="2"/>
      <c r="BE796" s="2"/>
      <c r="BF796" s="2"/>
      <c r="BG796" s="2"/>
      <c r="BH796" s="2"/>
    </row>
    <row r="797" spans="1:60" x14ac:dyDescent="0.3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2"/>
      <c r="AT797" s="2"/>
      <c r="AU797" s="2"/>
      <c r="AV797" s="2"/>
      <c r="AW797" s="2"/>
      <c r="AX797" s="2"/>
      <c r="AY797" s="2"/>
      <c r="AZ797" s="2"/>
      <c r="BA797" s="2"/>
      <c r="BB797" s="2"/>
      <c r="BC797" s="2"/>
      <c r="BD797" s="2"/>
      <c r="BE797" s="2"/>
      <c r="BF797" s="2"/>
      <c r="BG797" s="2"/>
      <c r="BH797" s="2"/>
    </row>
    <row r="798" spans="1:60" x14ac:dyDescent="0.3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  <c r="AS798" s="2"/>
      <c r="AT798" s="2"/>
      <c r="AU798" s="2"/>
      <c r="AV798" s="2"/>
      <c r="AW798" s="2"/>
      <c r="AX798" s="2"/>
      <c r="AY798" s="2"/>
      <c r="AZ798" s="2"/>
      <c r="BA798" s="2"/>
      <c r="BB798" s="2"/>
      <c r="BC798" s="2"/>
      <c r="BD798" s="2"/>
      <c r="BE798" s="2"/>
      <c r="BF798" s="2"/>
      <c r="BG798" s="2"/>
      <c r="BH798" s="2"/>
    </row>
    <row r="799" spans="1:60" x14ac:dyDescent="0.3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  <c r="AR799" s="2"/>
      <c r="AS799" s="2"/>
      <c r="AT799" s="2"/>
      <c r="AU799" s="2"/>
      <c r="AV799" s="2"/>
      <c r="AW799" s="2"/>
      <c r="AX799" s="2"/>
      <c r="AY799" s="2"/>
      <c r="AZ799" s="2"/>
      <c r="BA799" s="2"/>
      <c r="BB799" s="2"/>
      <c r="BC799" s="2"/>
      <c r="BD799" s="2"/>
      <c r="BE799" s="2"/>
      <c r="BF799" s="2"/>
      <c r="BG799" s="2"/>
      <c r="BH799" s="2"/>
    </row>
    <row r="800" spans="1:60" x14ac:dyDescent="0.3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  <c r="AR800" s="2"/>
      <c r="AS800" s="2"/>
      <c r="AT800" s="2"/>
      <c r="AU800" s="2"/>
      <c r="AV800" s="2"/>
      <c r="AW800" s="2"/>
      <c r="AX800" s="2"/>
      <c r="AY800" s="2"/>
      <c r="AZ800" s="2"/>
      <c r="BA800" s="2"/>
      <c r="BB800" s="2"/>
      <c r="BC800" s="2"/>
      <c r="BD800" s="2"/>
      <c r="BE800" s="2"/>
      <c r="BF800" s="2"/>
      <c r="BG800" s="2"/>
      <c r="BH800" s="2"/>
    </row>
    <row r="801" spans="1:60" x14ac:dyDescent="0.3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  <c r="AS801" s="2"/>
      <c r="AT801" s="2"/>
      <c r="AU801" s="2"/>
      <c r="AV801" s="2"/>
      <c r="AW801" s="2"/>
      <c r="AX801" s="2"/>
      <c r="AY801" s="2"/>
      <c r="AZ801" s="2"/>
      <c r="BA801" s="2"/>
      <c r="BB801" s="2"/>
      <c r="BC801" s="2"/>
      <c r="BD801" s="2"/>
      <c r="BE801" s="2"/>
      <c r="BF801" s="2"/>
      <c r="BG801" s="2"/>
      <c r="BH801" s="2"/>
    </row>
    <row r="802" spans="1:60" x14ac:dyDescent="0.3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  <c r="AS802" s="2"/>
      <c r="AT802" s="2"/>
      <c r="AU802" s="2"/>
      <c r="AV802" s="2"/>
      <c r="AW802" s="2"/>
      <c r="AX802" s="2"/>
      <c r="AY802" s="2"/>
      <c r="AZ802" s="2"/>
      <c r="BA802" s="2"/>
      <c r="BB802" s="2"/>
      <c r="BC802" s="2"/>
      <c r="BD802" s="2"/>
      <c r="BE802" s="2"/>
      <c r="BF802" s="2"/>
      <c r="BG802" s="2"/>
      <c r="BH802" s="2"/>
    </row>
    <row r="803" spans="1:60" x14ac:dyDescent="0.3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  <c r="AS803" s="2"/>
      <c r="AT803" s="2"/>
      <c r="AU803" s="2"/>
      <c r="AV803" s="2"/>
      <c r="AW803" s="2"/>
      <c r="AX803" s="2"/>
      <c r="AY803" s="2"/>
      <c r="AZ803" s="2"/>
      <c r="BA803" s="2"/>
      <c r="BB803" s="2"/>
      <c r="BC803" s="2"/>
      <c r="BD803" s="2"/>
      <c r="BE803" s="2"/>
      <c r="BF803" s="2"/>
      <c r="BG803" s="2"/>
      <c r="BH803" s="2"/>
    </row>
    <row r="804" spans="1:60" x14ac:dyDescent="0.3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2"/>
      <c r="AT804" s="2"/>
      <c r="AU804" s="2"/>
      <c r="AV804" s="2"/>
      <c r="AW804" s="2"/>
      <c r="AX804" s="2"/>
      <c r="AY804" s="2"/>
      <c r="AZ804" s="2"/>
      <c r="BA804" s="2"/>
      <c r="BB804" s="2"/>
      <c r="BC804" s="2"/>
      <c r="BD804" s="2"/>
      <c r="BE804" s="2"/>
      <c r="BF804" s="2"/>
      <c r="BG804" s="2"/>
      <c r="BH804" s="2"/>
    </row>
    <row r="805" spans="1:60" x14ac:dyDescent="0.3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  <c r="AS805" s="2"/>
      <c r="AT805" s="2"/>
      <c r="AU805" s="2"/>
      <c r="AV805" s="2"/>
      <c r="AW805" s="2"/>
      <c r="AX805" s="2"/>
      <c r="AY805" s="2"/>
      <c r="AZ805" s="2"/>
      <c r="BA805" s="2"/>
      <c r="BB805" s="2"/>
      <c r="BC805" s="2"/>
      <c r="BD805" s="2"/>
      <c r="BE805" s="2"/>
      <c r="BF805" s="2"/>
      <c r="BG805" s="2"/>
      <c r="BH805" s="2"/>
    </row>
    <row r="806" spans="1:60" x14ac:dyDescent="0.3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  <c r="AQ806" s="2"/>
      <c r="AR806" s="2"/>
      <c r="AS806" s="2"/>
      <c r="AT806" s="2"/>
      <c r="AU806" s="2"/>
      <c r="AV806" s="2"/>
      <c r="AW806" s="2"/>
      <c r="AX806" s="2"/>
      <c r="AY806" s="2"/>
      <c r="AZ806" s="2"/>
      <c r="BA806" s="2"/>
      <c r="BB806" s="2"/>
      <c r="BC806" s="2"/>
      <c r="BD806" s="2"/>
      <c r="BE806" s="2"/>
      <c r="BF806" s="2"/>
      <c r="BG806" s="2"/>
      <c r="BH806" s="2"/>
    </row>
    <row r="807" spans="1:60" x14ac:dyDescent="0.3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2"/>
      <c r="AT807" s="2"/>
      <c r="AU807" s="2"/>
      <c r="AV807" s="2"/>
      <c r="AW807" s="2"/>
      <c r="AX807" s="2"/>
      <c r="AY807" s="2"/>
      <c r="AZ807" s="2"/>
      <c r="BA807" s="2"/>
      <c r="BB807" s="2"/>
      <c r="BC807" s="2"/>
      <c r="BD807" s="2"/>
      <c r="BE807" s="2"/>
      <c r="BF807" s="2"/>
      <c r="BG807" s="2"/>
      <c r="BH807" s="2"/>
    </row>
    <row r="808" spans="1:60" x14ac:dyDescent="0.3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2"/>
      <c r="AT808" s="2"/>
      <c r="AU808" s="2"/>
      <c r="AV808" s="2"/>
      <c r="AW808" s="2"/>
      <c r="AX808" s="2"/>
      <c r="AY808" s="2"/>
      <c r="AZ808" s="2"/>
      <c r="BA808" s="2"/>
      <c r="BB808" s="2"/>
      <c r="BC808" s="2"/>
      <c r="BD808" s="2"/>
      <c r="BE808" s="2"/>
      <c r="BF808" s="2"/>
      <c r="BG808" s="2"/>
      <c r="BH808" s="2"/>
    </row>
    <row r="809" spans="1:60" x14ac:dyDescent="0.3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2"/>
      <c r="AT809" s="2"/>
      <c r="AU809" s="2"/>
      <c r="AV809" s="2"/>
      <c r="AW809" s="2"/>
      <c r="AX809" s="2"/>
      <c r="AY809" s="2"/>
      <c r="AZ809" s="2"/>
      <c r="BA809" s="2"/>
      <c r="BB809" s="2"/>
      <c r="BC809" s="2"/>
      <c r="BD809" s="2"/>
      <c r="BE809" s="2"/>
      <c r="BF809" s="2"/>
      <c r="BG809" s="2"/>
      <c r="BH809" s="2"/>
    </row>
    <row r="810" spans="1:60" x14ac:dyDescent="0.3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L810" s="2"/>
      <c r="AM810" s="2"/>
      <c r="AN810" s="2"/>
      <c r="AO810" s="2"/>
      <c r="AP810" s="2"/>
      <c r="AQ810" s="2"/>
      <c r="AR810" s="2"/>
      <c r="AS810" s="2"/>
      <c r="AT810" s="2"/>
      <c r="AU810" s="2"/>
      <c r="AV810" s="2"/>
      <c r="AW810" s="2"/>
      <c r="AX810" s="2"/>
      <c r="AY810" s="2"/>
      <c r="AZ810" s="2"/>
      <c r="BA810" s="2"/>
      <c r="BB810" s="2"/>
      <c r="BC810" s="2"/>
      <c r="BD810" s="2"/>
      <c r="BE810" s="2"/>
      <c r="BF810" s="2"/>
      <c r="BG810" s="2"/>
      <c r="BH810" s="2"/>
    </row>
    <row r="811" spans="1:60" x14ac:dyDescent="0.3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  <c r="AK811" s="2"/>
      <c r="AL811" s="2"/>
      <c r="AM811" s="2"/>
      <c r="AN811" s="2"/>
      <c r="AO811" s="2"/>
      <c r="AP811" s="2"/>
      <c r="AQ811" s="2"/>
      <c r="AR811" s="2"/>
      <c r="AS811" s="2"/>
      <c r="AT811" s="2"/>
      <c r="AU811" s="2"/>
      <c r="AV811" s="2"/>
      <c r="AW811" s="2"/>
      <c r="AX811" s="2"/>
      <c r="AY811" s="2"/>
      <c r="AZ811" s="2"/>
      <c r="BA811" s="2"/>
      <c r="BB811" s="2"/>
      <c r="BC811" s="2"/>
      <c r="BD811" s="2"/>
      <c r="BE811" s="2"/>
      <c r="BF811" s="2"/>
      <c r="BG811" s="2"/>
      <c r="BH811" s="2"/>
    </row>
    <row r="812" spans="1:60" x14ac:dyDescent="0.3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2"/>
      <c r="AT812" s="2"/>
      <c r="AU812" s="2"/>
      <c r="AV812" s="2"/>
      <c r="AW812" s="2"/>
      <c r="AX812" s="2"/>
      <c r="AY812" s="2"/>
      <c r="AZ812" s="2"/>
      <c r="BA812" s="2"/>
      <c r="BB812" s="2"/>
      <c r="BC812" s="2"/>
      <c r="BD812" s="2"/>
      <c r="BE812" s="2"/>
      <c r="BF812" s="2"/>
      <c r="BG812" s="2"/>
      <c r="BH812" s="2"/>
    </row>
    <row r="813" spans="1:60" x14ac:dyDescent="0.3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2"/>
      <c r="AT813" s="2"/>
      <c r="AU813" s="2"/>
      <c r="AV813" s="2"/>
      <c r="AW813" s="2"/>
      <c r="AX813" s="2"/>
      <c r="AY813" s="2"/>
      <c r="AZ813" s="2"/>
      <c r="BA813" s="2"/>
      <c r="BB813" s="2"/>
      <c r="BC813" s="2"/>
      <c r="BD813" s="2"/>
      <c r="BE813" s="2"/>
      <c r="BF813" s="2"/>
      <c r="BG813" s="2"/>
      <c r="BH813" s="2"/>
    </row>
    <row r="814" spans="1:60" x14ac:dyDescent="0.3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2"/>
      <c r="AT814" s="2"/>
      <c r="AU814" s="2"/>
      <c r="AV814" s="2"/>
      <c r="AW814" s="2"/>
      <c r="AX814" s="2"/>
      <c r="AY814" s="2"/>
      <c r="AZ814" s="2"/>
      <c r="BA814" s="2"/>
      <c r="BB814" s="2"/>
      <c r="BC814" s="2"/>
      <c r="BD814" s="2"/>
      <c r="BE814" s="2"/>
      <c r="BF814" s="2"/>
      <c r="BG814" s="2"/>
      <c r="BH814" s="2"/>
    </row>
    <row r="815" spans="1:60" x14ac:dyDescent="0.3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2"/>
      <c r="AT815" s="2"/>
      <c r="AU815" s="2"/>
      <c r="AV815" s="2"/>
      <c r="AW815" s="2"/>
      <c r="AX815" s="2"/>
      <c r="AY815" s="2"/>
      <c r="AZ815" s="2"/>
      <c r="BA815" s="2"/>
      <c r="BB815" s="2"/>
      <c r="BC815" s="2"/>
      <c r="BD815" s="2"/>
      <c r="BE815" s="2"/>
      <c r="BF815" s="2"/>
      <c r="BG815" s="2"/>
      <c r="BH815" s="2"/>
    </row>
    <row r="816" spans="1:60" x14ac:dyDescent="0.3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  <c r="AQ816" s="2"/>
      <c r="AR816" s="2"/>
      <c r="AS816" s="2"/>
      <c r="AT816" s="2"/>
      <c r="AU816" s="2"/>
      <c r="AV816" s="2"/>
      <c r="AW816" s="2"/>
      <c r="AX816" s="2"/>
      <c r="AY816" s="2"/>
      <c r="AZ816" s="2"/>
      <c r="BA816" s="2"/>
      <c r="BB816" s="2"/>
      <c r="BC816" s="2"/>
      <c r="BD816" s="2"/>
      <c r="BE816" s="2"/>
      <c r="BF816" s="2"/>
      <c r="BG816" s="2"/>
      <c r="BH816" s="2"/>
    </row>
    <row r="817" spans="1:60" x14ac:dyDescent="0.3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2"/>
      <c r="AR817" s="2"/>
      <c r="AS817" s="2"/>
      <c r="AT817" s="2"/>
      <c r="AU817" s="2"/>
      <c r="AV817" s="2"/>
      <c r="AW817" s="2"/>
      <c r="AX817" s="2"/>
      <c r="AY817" s="2"/>
      <c r="AZ817" s="2"/>
      <c r="BA817" s="2"/>
      <c r="BB817" s="2"/>
      <c r="BC817" s="2"/>
      <c r="BD817" s="2"/>
      <c r="BE817" s="2"/>
      <c r="BF817" s="2"/>
      <c r="BG817" s="2"/>
      <c r="BH817" s="2"/>
    </row>
    <row r="818" spans="1:60" x14ac:dyDescent="0.3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  <c r="AS818" s="2"/>
      <c r="AT818" s="2"/>
      <c r="AU818" s="2"/>
      <c r="AV818" s="2"/>
      <c r="AW818" s="2"/>
      <c r="AX818" s="2"/>
      <c r="AY818" s="2"/>
      <c r="AZ818" s="2"/>
      <c r="BA818" s="2"/>
      <c r="BB818" s="2"/>
      <c r="BC818" s="2"/>
      <c r="BD818" s="2"/>
      <c r="BE818" s="2"/>
      <c r="BF818" s="2"/>
      <c r="BG818" s="2"/>
      <c r="BH818" s="2"/>
    </row>
    <row r="819" spans="1:60" x14ac:dyDescent="0.3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2"/>
      <c r="AS819" s="2"/>
      <c r="AT819" s="2"/>
      <c r="AU819" s="2"/>
      <c r="AV819" s="2"/>
      <c r="AW819" s="2"/>
      <c r="AX819" s="2"/>
      <c r="AY819" s="2"/>
      <c r="AZ819" s="2"/>
      <c r="BA819" s="2"/>
      <c r="BB819" s="2"/>
      <c r="BC819" s="2"/>
      <c r="BD819" s="2"/>
      <c r="BE819" s="2"/>
      <c r="BF819" s="2"/>
      <c r="BG819" s="2"/>
      <c r="BH819" s="2"/>
    </row>
    <row r="820" spans="1:60" x14ac:dyDescent="0.3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2"/>
      <c r="AS820" s="2"/>
      <c r="AT820" s="2"/>
      <c r="AU820" s="2"/>
      <c r="AV820" s="2"/>
      <c r="AW820" s="2"/>
      <c r="AX820" s="2"/>
      <c r="AY820" s="2"/>
      <c r="AZ820" s="2"/>
      <c r="BA820" s="2"/>
      <c r="BB820" s="2"/>
      <c r="BC820" s="2"/>
      <c r="BD820" s="2"/>
      <c r="BE820" s="2"/>
      <c r="BF820" s="2"/>
      <c r="BG820" s="2"/>
      <c r="BH820" s="2"/>
    </row>
    <row r="821" spans="1:60" x14ac:dyDescent="0.3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  <c r="AS821" s="2"/>
      <c r="AT821" s="2"/>
      <c r="AU821" s="2"/>
      <c r="AV821" s="2"/>
      <c r="AW821" s="2"/>
      <c r="AX821" s="2"/>
      <c r="AY821" s="2"/>
      <c r="AZ821" s="2"/>
      <c r="BA821" s="2"/>
      <c r="BB821" s="2"/>
      <c r="BC821" s="2"/>
      <c r="BD821" s="2"/>
      <c r="BE821" s="2"/>
      <c r="BF821" s="2"/>
      <c r="BG821" s="2"/>
      <c r="BH821" s="2"/>
    </row>
    <row r="822" spans="1:60" x14ac:dyDescent="0.3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  <c r="AR822" s="2"/>
      <c r="AS822" s="2"/>
      <c r="AT822" s="2"/>
      <c r="AU822" s="2"/>
      <c r="AV822" s="2"/>
      <c r="AW822" s="2"/>
      <c r="AX822" s="2"/>
      <c r="AY822" s="2"/>
      <c r="AZ822" s="2"/>
      <c r="BA822" s="2"/>
      <c r="BB822" s="2"/>
      <c r="BC822" s="2"/>
      <c r="BD822" s="2"/>
      <c r="BE822" s="2"/>
      <c r="BF822" s="2"/>
      <c r="BG822" s="2"/>
      <c r="BH822" s="2"/>
    </row>
    <row r="823" spans="1:60" x14ac:dyDescent="0.3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  <c r="AR823" s="2"/>
      <c r="AS823" s="2"/>
      <c r="AT823" s="2"/>
      <c r="AU823" s="2"/>
      <c r="AV823" s="2"/>
      <c r="AW823" s="2"/>
      <c r="AX823" s="2"/>
      <c r="AY823" s="2"/>
      <c r="AZ823" s="2"/>
      <c r="BA823" s="2"/>
      <c r="BB823" s="2"/>
      <c r="BC823" s="2"/>
      <c r="BD823" s="2"/>
      <c r="BE823" s="2"/>
      <c r="BF823" s="2"/>
      <c r="BG823" s="2"/>
      <c r="BH823" s="2"/>
    </row>
    <row r="824" spans="1:60" x14ac:dyDescent="0.3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P824" s="2"/>
      <c r="AQ824" s="2"/>
      <c r="AR824" s="2"/>
      <c r="AS824" s="2"/>
      <c r="AT824" s="2"/>
      <c r="AU824" s="2"/>
      <c r="AV824" s="2"/>
      <c r="AW824" s="2"/>
      <c r="AX824" s="2"/>
      <c r="AY824" s="2"/>
      <c r="AZ824" s="2"/>
      <c r="BA824" s="2"/>
      <c r="BB824" s="2"/>
      <c r="BC824" s="2"/>
      <c r="BD824" s="2"/>
      <c r="BE824" s="2"/>
      <c r="BF824" s="2"/>
      <c r="BG824" s="2"/>
      <c r="BH824" s="2"/>
    </row>
    <row r="825" spans="1:60" x14ac:dyDescent="0.3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2"/>
      <c r="AT825" s="2"/>
      <c r="AU825" s="2"/>
      <c r="AV825" s="2"/>
      <c r="AW825" s="2"/>
      <c r="AX825" s="2"/>
      <c r="AY825" s="2"/>
      <c r="AZ825" s="2"/>
      <c r="BA825" s="2"/>
      <c r="BB825" s="2"/>
      <c r="BC825" s="2"/>
      <c r="BD825" s="2"/>
      <c r="BE825" s="2"/>
      <c r="BF825" s="2"/>
      <c r="BG825" s="2"/>
      <c r="BH825" s="2"/>
    </row>
    <row r="826" spans="1:60" x14ac:dyDescent="0.3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2"/>
      <c r="AT826" s="2"/>
      <c r="AU826" s="2"/>
      <c r="AV826" s="2"/>
      <c r="AW826" s="2"/>
      <c r="AX826" s="2"/>
      <c r="AY826" s="2"/>
      <c r="AZ826" s="2"/>
      <c r="BA826" s="2"/>
      <c r="BB826" s="2"/>
      <c r="BC826" s="2"/>
      <c r="BD826" s="2"/>
      <c r="BE826" s="2"/>
      <c r="BF826" s="2"/>
      <c r="BG826" s="2"/>
      <c r="BH826" s="2"/>
    </row>
    <row r="827" spans="1:60" x14ac:dyDescent="0.3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2"/>
      <c r="AT827" s="2"/>
      <c r="AU827" s="2"/>
      <c r="AV827" s="2"/>
      <c r="AW827" s="2"/>
      <c r="AX827" s="2"/>
      <c r="AY827" s="2"/>
      <c r="AZ827" s="2"/>
      <c r="BA827" s="2"/>
      <c r="BB827" s="2"/>
      <c r="BC827" s="2"/>
      <c r="BD827" s="2"/>
      <c r="BE827" s="2"/>
      <c r="BF827" s="2"/>
      <c r="BG827" s="2"/>
      <c r="BH827" s="2"/>
    </row>
    <row r="828" spans="1:60" x14ac:dyDescent="0.3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2"/>
      <c r="AL828" s="2"/>
      <c r="AM828" s="2"/>
      <c r="AN828" s="2"/>
      <c r="AO828" s="2"/>
      <c r="AP828" s="2"/>
      <c r="AQ828" s="2"/>
      <c r="AR828" s="2"/>
      <c r="AS828" s="2"/>
      <c r="AT828" s="2"/>
      <c r="AU828" s="2"/>
      <c r="AV828" s="2"/>
      <c r="AW828" s="2"/>
      <c r="AX828" s="2"/>
      <c r="AY828" s="2"/>
      <c r="AZ828" s="2"/>
      <c r="BA828" s="2"/>
      <c r="BB828" s="2"/>
      <c r="BC828" s="2"/>
      <c r="BD828" s="2"/>
      <c r="BE828" s="2"/>
      <c r="BF828" s="2"/>
      <c r="BG828" s="2"/>
      <c r="BH828" s="2"/>
    </row>
    <row r="829" spans="1:60" x14ac:dyDescent="0.3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2"/>
      <c r="AL829" s="2"/>
      <c r="AM829" s="2"/>
      <c r="AN829" s="2"/>
      <c r="AO829" s="2"/>
      <c r="AP829" s="2"/>
      <c r="AQ829" s="2"/>
      <c r="AR829" s="2"/>
      <c r="AS829" s="2"/>
      <c r="AT829" s="2"/>
      <c r="AU829" s="2"/>
      <c r="AV829" s="2"/>
      <c r="AW829" s="2"/>
      <c r="AX829" s="2"/>
      <c r="AY829" s="2"/>
      <c r="AZ829" s="2"/>
      <c r="BA829" s="2"/>
      <c r="BB829" s="2"/>
      <c r="BC829" s="2"/>
      <c r="BD829" s="2"/>
      <c r="BE829" s="2"/>
      <c r="BF829" s="2"/>
      <c r="BG829" s="2"/>
      <c r="BH829" s="2"/>
    </row>
    <row r="830" spans="1:60" x14ac:dyDescent="0.3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2"/>
      <c r="AT830" s="2"/>
      <c r="AU830" s="2"/>
      <c r="AV830" s="2"/>
      <c r="AW830" s="2"/>
      <c r="AX830" s="2"/>
      <c r="AY830" s="2"/>
      <c r="AZ830" s="2"/>
      <c r="BA830" s="2"/>
      <c r="BB830" s="2"/>
      <c r="BC830" s="2"/>
      <c r="BD830" s="2"/>
      <c r="BE830" s="2"/>
      <c r="BF830" s="2"/>
      <c r="BG830" s="2"/>
      <c r="BH830" s="2"/>
    </row>
    <row r="831" spans="1:60" x14ac:dyDescent="0.3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2"/>
      <c r="AT831" s="2"/>
      <c r="AU831" s="2"/>
      <c r="AV831" s="2"/>
      <c r="AW831" s="2"/>
      <c r="AX831" s="2"/>
      <c r="AY831" s="2"/>
      <c r="AZ831" s="2"/>
      <c r="BA831" s="2"/>
      <c r="BB831" s="2"/>
      <c r="BC831" s="2"/>
      <c r="BD831" s="2"/>
      <c r="BE831" s="2"/>
      <c r="BF831" s="2"/>
      <c r="BG831" s="2"/>
      <c r="BH831" s="2"/>
    </row>
    <row r="832" spans="1:60" x14ac:dyDescent="0.3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2"/>
      <c r="AT832" s="2"/>
      <c r="AU832" s="2"/>
      <c r="AV832" s="2"/>
      <c r="AW832" s="2"/>
      <c r="AX832" s="2"/>
      <c r="AY832" s="2"/>
      <c r="AZ832" s="2"/>
      <c r="BA832" s="2"/>
      <c r="BB832" s="2"/>
      <c r="BC832" s="2"/>
      <c r="BD832" s="2"/>
      <c r="BE832" s="2"/>
      <c r="BF832" s="2"/>
      <c r="BG832" s="2"/>
      <c r="BH832" s="2"/>
    </row>
    <row r="833" spans="1:60" x14ac:dyDescent="0.3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2"/>
      <c r="AT833" s="2"/>
      <c r="AU833" s="2"/>
      <c r="AV833" s="2"/>
      <c r="AW833" s="2"/>
      <c r="AX833" s="2"/>
      <c r="AY833" s="2"/>
      <c r="AZ833" s="2"/>
      <c r="BA833" s="2"/>
      <c r="BB833" s="2"/>
      <c r="BC833" s="2"/>
      <c r="BD833" s="2"/>
      <c r="BE833" s="2"/>
      <c r="BF833" s="2"/>
      <c r="BG833" s="2"/>
      <c r="BH833" s="2"/>
    </row>
    <row r="834" spans="1:60" x14ac:dyDescent="0.3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  <c r="AS834" s="2"/>
      <c r="AT834" s="2"/>
      <c r="AU834" s="2"/>
      <c r="AV834" s="2"/>
      <c r="AW834" s="2"/>
      <c r="AX834" s="2"/>
      <c r="AY834" s="2"/>
      <c r="AZ834" s="2"/>
      <c r="BA834" s="2"/>
      <c r="BB834" s="2"/>
      <c r="BC834" s="2"/>
      <c r="BD834" s="2"/>
      <c r="BE834" s="2"/>
      <c r="BF834" s="2"/>
      <c r="BG834" s="2"/>
      <c r="BH834" s="2"/>
    </row>
    <row r="835" spans="1:60" x14ac:dyDescent="0.3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2"/>
      <c r="AT835" s="2"/>
      <c r="AU835" s="2"/>
      <c r="AV835" s="2"/>
      <c r="AW835" s="2"/>
      <c r="AX835" s="2"/>
      <c r="AY835" s="2"/>
      <c r="AZ835" s="2"/>
      <c r="BA835" s="2"/>
      <c r="BB835" s="2"/>
      <c r="BC835" s="2"/>
      <c r="BD835" s="2"/>
      <c r="BE835" s="2"/>
      <c r="BF835" s="2"/>
      <c r="BG835" s="2"/>
      <c r="BH835" s="2"/>
    </row>
    <row r="836" spans="1:60" x14ac:dyDescent="0.3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2"/>
      <c r="AT836" s="2"/>
      <c r="AU836" s="2"/>
      <c r="AV836" s="2"/>
      <c r="AW836" s="2"/>
      <c r="AX836" s="2"/>
      <c r="AY836" s="2"/>
      <c r="AZ836" s="2"/>
      <c r="BA836" s="2"/>
      <c r="BB836" s="2"/>
      <c r="BC836" s="2"/>
      <c r="BD836" s="2"/>
      <c r="BE836" s="2"/>
      <c r="BF836" s="2"/>
      <c r="BG836" s="2"/>
      <c r="BH836" s="2"/>
    </row>
    <row r="837" spans="1:60" x14ac:dyDescent="0.3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  <c r="AS837" s="2"/>
      <c r="AT837" s="2"/>
      <c r="AU837" s="2"/>
      <c r="AV837" s="2"/>
      <c r="AW837" s="2"/>
      <c r="AX837" s="2"/>
      <c r="AY837" s="2"/>
      <c r="AZ837" s="2"/>
      <c r="BA837" s="2"/>
      <c r="BB837" s="2"/>
      <c r="BC837" s="2"/>
      <c r="BD837" s="2"/>
      <c r="BE837" s="2"/>
      <c r="BF837" s="2"/>
      <c r="BG837" s="2"/>
      <c r="BH837" s="2"/>
    </row>
    <row r="838" spans="1:60" x14ac:dyDescent="0.3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  <c r="AS838" s="2"/>
      <c r="AT838" s="2"/>
      <c r="AU838" s="2"/>
      <c r="AV838" s="2"/>
      <c r="AW838" s="2"/>
      <c r="AX838" s="2"/>
      <c r="AY838" s="2"/>
      <c r="AZ838" s="2"/>
      <c r="BA838" s="2"/>
      <c r="BB838" s="2"/>
      <c r="BC838" s="2"/>
      <c r="BD838" s="2"/>
      <c r="BE838" s="2"/>
      <c r="BF838" s="2"/>
      <c r="BG838" s="2"/>
      <c r="BH838" s="2"/>
    </row>
    <row r="839" spans="1:60" x14ac:dyDescent="0.3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2"/>
      <c r="AS839" s="2"/>
      <c r="AT839" s="2"/>
      <c r="AU839" s="2"/>
      <c r="AV839" s="2"/>
      <c r="AW839" s="2"/>
      <c r="AX839" s="2"/>
      <c r="AY839" s="2"/>
      <c r="AZ839" s="2"/>
      <c r="BA839" s="2"/>
      <c r="BB839" s="2"/>
      <c r="BC839" s="2"/>
      <c r="BD839" s="2"/>
      <c r="BE839" s="2"/>
      <c r="BF839" s="2"/>
      <c r="BG839" s="2"/>
      <c r="BH839" s="2"/>
    </row>
    <row r="840" spans="1:60" x14ac:dyDescent="0.3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  <c r="AR840" s="2"/>
      <c r="AS840" s="2"/>
      <c r="AT840" s="2"/>
      <c r="AU840" s="2"/>
      <c r="AV840" s="2"/>
      <c r="AW840" s="2"/>
      <c r="AX840" s="2"/>
      <c r="AY840" s="2"/>
      <c r="AZ840" s="2"/>
      <c r="BA840" s="2"/>
      <c r="BB840" s="2"/>
      <c r="BC840" s="2"/>
      <c r="BD840" s="2"/>
      <c r="BE840" s="2"/>
      <c r="BF840" s="2"/>
      <c r="BG840" s="2"/>
      <c r="BH840" s="2"/>
    </row>
    <row r="841" spans="1:60" x14ac:dyDescent="0.3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  <c r="AR841" s="2"/>
      <c r="AS841" s="2"/>
      <c r="AT841" s="2"/>
      <c r="AU841" s="2"/>
      <c r="AV841" s="2"/>
      <c r="AW841" s="2"/>
      <c r="AX841" s="2"/>
      <c r="AY841" s="2"/>
      <c r="AZ841" s="2"/>
      <c r="BA841" s="2"/>
      <c r="BB841" s="2"/>
      <c r="BC841" s="2"/>
      <c r="BD841" s="2"/>
      <c r="BE841" s="2"/>
      <c r="BF841" s="2"/>
      <c r="BG841" s="2"/>
      <c r="BH841" s="2"/>
    </row>
    <row r="842" spans="1:60" x14ac:dyDescent="0.3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/>
      <c r="AQ842" s="2"/>
      <c r="AR842" s="2"/>
      <c r="AS842" s="2"/>
      <c r="AT842" s="2"/>
      <c r="AU842" s="2"/>
      <c r="AV842" s="2"/>
      <c r="AW842" s="2"/>
      <c r="AX842" s="2"/>
      <c r="AY842" s="2"/>
      <c r="AZ842" s="2"/>
      <c r="BA842" s="2"/>
      <c r="BB842" s="2"/>
      <c r="BC842" s="2"/>
      <c r="BD842" s="2"/>
      <c r="BE842" s="2"/>
      <c r="BF842" s="2"/>
      <c r="BG842" s="2"/>
      <c r="BH842" s="2"/>
    </row>
    <row r="843" spans="1:60" x14ac:dyDescent="0.3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2"/>
      <c r="AT843" s="2"/>
      <c r="AU843" s="2"/>
      <c r="AV843" s="2"/>
      <c r="AW843" s="2"/>
      <c r="AX843" s="2"/>
      <c r="AY843" s="2"/>
      <c r="AZ843" s="2"/>
      <c r="BA843" s="2"/>
      <c r="BB843" s="2"/>
      <c r="BC843" s="2"/>
      <c r="BD843" s="2"/>
      <c r="BE843" s="2"/>
      <c r="BF843" s="2"/>
      <c r="BG843" s="2"/>
      <c r="BH843" s="2"/>
    </row>
    <row r="844" spans="1:60" x14ac:dyDescent="0.3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2"/>
      <c r="AT844" s="2"/>
      <c r="AU844" s="2"/>
      <c r="AV844" s="2"/>
      <c r="AW844" s="2"/>
      <c r="AX844" s="2"/>
      <c r="AY844" s="2"/>
      <c r="AZ844" s="2"/>
      <c r="BA844" s="2"/>
      <c r="BB844" s="2"/>
      <c r="BC844" s="2"/>
      <c r="BD844" s="2"/>
      <c r="BE844" s="2"/>
      <c r="BF844" s="2"/>
      <c r="BG844" s="2"/>
      <c r="BH844" s="2"/>
    </row>
    <row r="845" spans="1:60" x14ac:dyDescent="0.3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2"/>
      <c r="AT845" s="2"/>
      <c r="AU845" s="2"/>
      <c r="AV845" s="2"/>
      <c r="AW845" s="2"/>
      <c r="AX845" s="2"/>
      <c r="AY845" s="2"/>
      <c r="AZ845" s="2"/>
      <c r="BA845" s="2"/>
      <c r="BB845" s="2"/>
      <c r="BC845" s="2"/>
      <c r="BD845" s="2"/>
      <c r="BE845" s="2"/>
      <c r="BF845" s="2"/>
      <c r="BG845" s="2"/>
      <c r="BH845" s="2"/>
    </row>
    <row r="846" spans="1:60" x14ac:dyDescent="0.3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  <c r="AK846" s="2"/>
      <c r="AL846" s="2"/>
      <c r="AM846" s="2"/>
      <c r="AN846" s="2"/>
      <c r="AO846" s="2"/>
      <c r="AP846" s="2"/>
      <c r="AQ846" s="2"/>
      <c r="AR846" s="2"/>
      <c r="AS846" s="2"/>
      <c r="AT846" s="2"/>
      <c r="AU846" s="2"/>
      <c r="AV846" s="2"/>
      <c r="AW846" s="2"/>
      <c r="AX846" s="2"/>
      <c r="AY846" s="2"/>
      <c r="AZ846" s="2"/>
      <c r="BA846" s="2"/>
      <c r="BB846" s="2"/>
      <c r="BC846" s="2"/>
      <c r="BD846" s="2"/>
      <c r="BE846" s="2"/>
      <c r="BF846" s="2"/>
      <c r="BG846" s="2"/>
      <c r="BH846" s="2"/>
    </row>
    <row r="847" spans="1:60" x14ac:dyDescent="0.3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  <c r="AK847" s="2"/>
      <c r="AL847" s="2"/>
      <c r="AM847" s="2"/>
      <c r="AN847" s="2"/>
      <c r="AO847" s="2"/>
      <c r="AP847" s="2"/>
      <c r="AQ847" s="2"/>
      <c r="AR847" s="2"/>
      <c r="AS847" s="2"/>
      <c r="AT847" s="2"/>
      <c r="AU847" s="2"/>
      <c r="AV847" s="2"/>
      <c r="AW847" s="2"/>
      <c r="AX847" s="2"/>
      <c r="AY847" s="2"/>
      <c r="AZ847" s="2"/>
      <c r="BA847" s="2"/>
      <c r="BB847" s="2"/>
      <c r="BC847" s="2"/>
      <c r="BD847" s="2"/>
      <c r="BE847" s="2"/>
      <c r="BF847" s="2"/>
      <c r="BG847" s="2"/>
      <c r="BH847" s="2"/>
    </row>
    <row r="848" spans="1:60" x14ac:dyDescent="0.3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2"/>
      <c r="AT848" s="2"/>
      <c r="AU848" s="2"/>
      <c r="AV848" s="2"/>
      <c r="AW848" s="2"/>
      <c r="AX848" s="2"/>
      <c r="AY848" s="2"/>
      <c r="AZ848" s="2"/>
      <c r="BA848" s="2"/>
      <c r="BB848" s="2"/>
      <c r="BC848" s="2"/>
      <c r="BD848" s="2"/>
      <c r="BE848" s="2"/>
      <c r="BF848" s="2"/>
      <c r="BG848" s="2"/>
      <c r="BH848" s="2"/>
    </row>
    <row r="849" spans="1:60" x14ac:dyDescent="0.3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2"/>
      <c r="AT849" s="2"/>
      <c r="AU849" s="2"/>
      <c r="AV849" s="2"/>
      <c r="AW849" s="2"/>
      <c r="AX849" s="2"/>
      <c r="AY849" s="2"/>
      <c r="AZ849" s="2"/>
      <c r="BA849" s="2"/>
      <c r="BB849" s="2"/>
      <c r="BC849" s="2"/>
      <c r="BD849" s="2"/>
      <c r="BE849" s="2"/>
      <c r="BF849" s="2"/>
      <c r="BG849" s="2"/>
      <c r="BH849" s="2"/>
    </row>
    <row r="850" spans="1:60" x14ac:dyDescent="0.3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2"/>
      <c r="AT850" s="2"/>
      <c r="AU850" s="2"/>
      <c r="AV850" s="2"/>
      <c r="AW850" s="2"/>
      <c r="AX850" s="2"/>
      <c r="AY850" s="2"/>
      <c r="AZ850" s="2"/>
      <c r="BA850" s="2"/>
      <c r="BB850" s="2"/>
      <c r="BC850" s="2"/>
      <c r="BD850" s="2"/>
      <c r="BE850" s="2"/>
      <c r="BF850" s="2"/>
      <c r="BG850" s="2"/>
      <c r="BH850" s="2"/>
    </row>
    <row r="851" spans="1:60" x14ac:dyDescent="0.3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2"/>
      <c r="AT851" s="2"/>
      <c r="AU851" s="2"/>
      <c r="AV851" s="2"/>
      <c r="AW851" s="2"/>
      <c r="AX851" s="2"/>
      <c r="AY851" s="2"/>
      <c r="AZ851" s="2"/>
      <c r="BA851" s="2"/>
      <c r="BB851" s="2"/>
      <c r="BC851" s="2"/>
      <c r="BD851" s="2"/>
      <c r="BE851" s="2"/>
      <c r="BF851" s="2"/>
      <c r="BG851" s="2"/>
      <c r="BH851" s="2"/>
    </row>
    <row r="852" spans="1:60" x14ac:dyDescent="0.3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  <c r="AS852" s="2"/>
      <c r="AT852" s="2"/>
      <c r="AU852" s="2"/>
      <c r="AV852" s="2"/>
      <c r="AW852" s="2"/>
      <c r="AX852" s="2"/>
      <c r="AY852" s="2"/>
      <c r="AZ852" s="2"/>
      <c r="BA852" s="2"/>
      <c r="BB852" s="2"/>
      <c r="BC852" s="2"/>
      <c r="BD852" s="2"/>
      <c r="BE852" s="2"/>
      <c r="BF852" s="2"/>
      <c r="BG852" s="2"/>
      <c r="BH852" s="2"/>
    </row>
    <row r="853" spans="1:60" x14ac:dyDescent="0.3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  <c r="AS853" s="2"/>
      <c r="AT853" s="2"/>
      <c r="AU853" s="2"/>
      <c r="AV853" s="2"/>
      <c r="AW853" s="2"/>
      <c r="AX853" s="2"/>
      <c r="AY853" s="2"/>
      <c r="AZ853" s="2"/>
      <c r="BA853" s="2"/>
      <c r="BB853" s="2"/>
      <c r="BC853" s="2"/>
      <c r="BD853" s="2"/>
      <c r="BE853" s="2"/>
      <c r="BF853" s="2"/>
      <c r="BG853" s="2"/>
      <c r="BH853" s="2"/>
    </row>
    <row r="854" spans="1:60" x14ac:dyDescent="0.3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  <c r="AS854" s="2"/>
      <c r="AT854" s="2"/>
      <c r="AU854" s="2"/>
      <c r="AV854" s="2"/>
      <c r="AW854" s="2"/>
      <c r="AX854" s="2"/>
      <c r="AY854" s="2"/>
      <c r="AZ854" s="2"/>
      <c r="BA854" s="2"/>
      <c r="BB854" s="2"/>
      <c r="BC854" s="2"/>
      <c r="BD854" s="2"/>
      <c r="BE854" s="2"/>
      <c r="BF854" s="2"/>
      <c r="BG854" s="2"/>
      <c r="BH854" s="2"/>
    </row>
    <row r="855" spans="1:60" x14ac:dyDescent="0.3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  <c r="AS855" s="2"/>
      <c r="AT855" s="2"/>
      <c r="AU855" s="2"/>
      <c r="AV855" s="2"/>
      <c r="AW855" s="2"/>
      <c r="AX855" s="2"/>
      <c r="AY855" s="2"/>
      <c r="AZ855" s="2"/>
      <c r="BA855" s="2"/>
      <c r="BB855" s="2"/>
      <c r="BC855" s="2"/>
      <c r="BD855" s="2"/>
      <c r="BE855" s="2"/>
      <c r="BF855" s="2"/>
      <c r="BG855" s="2"/>
      <c r="BH855" s="2"/>
    </row>
    <row r="856" spans="1:60" x14ac:dyDescent="0.3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  <c r="AS856" s="2"/>
      <c r="AT856" s="2"/>
      <c r="AU856" s="2"/>
      <c r="AV856" s="2"/>
      <c r="AW856" s="2"/>
      <c r="AX856" s="2"/>
      <c r="AY856" s="2"/>
      <c r="AZ856" s="2"/>
      <c r="BA856" s="2"/>
      <c r="BB856" s="2"/>
      <c r="BC856" s="2"/>
      <c r="BD856" s="2"/>
      <c r="BE856" s="2"/>
      <c r="BF856" s="2"/>
      <c r="BG856" s="2"/>
      <c r="BH856" s="2"/>
    </row>
    <row r="857" spans="1:60" x14ac:dyDescent="0.3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  <c r="AS857" s="2"/>
      <c r="AT857" s="2"/>
      <c r="AU857" s="2"/>
      <c r="AV857" s="2"/>
      <c r="AW857" s="2"/>
      <c r="AX857" s="2"/>
      <c r="AY857" s="2"/>
      <c r="AZ857" s="2"/>
      <c r="BA857" s="2"/>
      <c r="BB857" s="2"/>
      <c r="BC857" s="2"/>
      <c r="BD857" s="2"/>
      <c r="BE857" s="2"/>
      <c r="BF857" s="2"/>
      <c r="BG857" s="2"/>
      <c r="BH857" s="2"/>
    </row>
    <row r="858" spans="1:60" x14ac:dyDescent="0.3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  <c r="AS858" s="2"/>
      <c r="AT858" s="2"/>
      <c r="AU858" s="2"/>
      <c r="AV858" s="2"/>
      <c r="AW858" s="2"/>
      <c r="AX858" s="2"/>
      <c r="AY858" s="2"/>
      <c r="AZ858" s="2"/>
      <c r="BA858" s="2"/>
      <c r="BB858" s="2"/>
      <c r="BC858" s="2"/>
      <c r="BD858" s="2"/>
      <c r="BE858" s="2"/>
      <c r="BF858" s="2"/>
      <c r="BG858" s="2"/>
      <c r="BH858" s="2"/>
    </row>
    <row r="859" spans="1:60" x14ac:dyDescent="0.3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2"/>
      <c r="AS859" s="2"/>
      <c r="AT859" s="2"/>
      <c r="AU859" s="2"/>
      <c r="AV859" s="2"/>
      <c r="AW859" s="2"/>
      <c r="AX859" s="2"/>
      <c r="AY859" s="2"/>
      <c r="AZ859" s="2"/>
      <c r="BA859" s="2"/>
      <c r="BB859" s="2"/>
      <c r="BC859" s="2"/>
      <c r="BD859" s="2"/>
      <c r="BE859" s="2"/>
      <c r="BF859" s="2"/>
      <c r="BG859" s="2"/>
      <c r="BH859" s="2"/>
    </row>
    <row r="860" spans="1:60" x14ac:dyDescent="0.3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 s="2"/>
      <c r="AQ860" s="2"/>
      <c r="AR860" s="2"/>
      <c r="AS860" s="2"/>
      <c r="AT860" s="2"/>
      <c r="AU860" s="2"/>
      <c r="AV860" s="2"/>
      <c r="AW860" s="2"/>
      <c r="AX860" s="2"/>
      <c r="AY860" s="2"/>
      <c r="AZ860" s="2"/>
      <c r="BA860" s="2"/>
      <c r="BB860" s="2"/>
      <c r="BC860" s="2"/>
      <c r="BD860" s="2"/>
      <c r="BE860" s="2"/>
      <c r="BF860" s="2"/>
      <c r="BG860" s="2"/>
      <c r="BH860" s="2"/>
    </row>
    <row r="861" spans="1:60" x14ac:dyDescent="0.3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2"/>
      <c r="AT861" s="2"/>
      <c r="AU861" s="2"/>
      <c r="AV861" s="2"/>
      <c r="AW861" s="2"/>
      <c r="AX861" s="2"/>
      <c r="AY861" s="2"/>
      <c r="AZ861" s="2"/>
      <c r="BA861" s="2"/>
      <c r="BB861" s="2"/>
      <c r="BC861" s="2"/>
      <c r="BD861" s="2"/>
      <c r="BE861" s="2"/>
      <c r="BF861" s="2"/>
      <c r="BG861" s="2"/>
      <c r="BH861" s="2"/>
    </row>
    <row r="862" spans="1:60" x14ac:dyDescent="0.3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2"/>
      <c r="AT862" s="2"/>
      <c r="AU862" s="2"/>
      <c r="AV862" s="2"/>
      <c r="AW862" s="2"/>
      <c r="AX862" s="2"/>
      <c r="AY862" s="2"/>
      <c r="AZ862" s="2"/>
      <c r="BA862" s="2"/>
      <c r="BB862" s="2"/>
      <c r="BC862" s="2"/>
      <c r="BD862" s="2"/>
      <c r="BE862" s="2"/>
      <c r="BF862" s="2"/>
      <c r="BG862" s="2"/>
      <c r="BH862" s="2"/>
    </row>
    <row r="863" spans="1:60" x14ac:dyDescent="0.3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2"/>
      <c r="AT863" s="2"/>
      <c r="AU863" s="2"/>
      <c r="AV863" s="2"/>
      <c r="AW863" s="2"/>
      <c r="AX863" s="2"/>
      <c r="AY863" s="2"/>
      <c r="AZ863" s="2"/>
      <c r="BA863" s="2"/>
      <c r="BB863" s="2"/>
      <c r="BC863" s="2"/>
      <c r="BD863" s="2"/>
      <c r="BE863" s="2"/>
      <c r="BF863" s="2"/>
      <c r="BG863" s="2"/>
      <c r="BH863" s="2"/>
    </row>
    <row r="864" spans="1:60" x14ac:dyDescent="0.3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  <c r="AO864" s="2"/>
      <c r="AP864" s="2"/>
      <c r="AQ864" s="2"/>
      <c r="AR864" s="2"/>
      <c r="AS864" s="2"/>
      <c r="AT864" s="2"/>
      <c r="AU864" s="2"/>
      <c r="AV864" s="2"/>
      <c r="AW864" s="2"/>
      <c r="AX864" s="2"/>
      <c r="AY864" s="2"/>
      <c r="AZ864" s="2"/>
      <c r="BA864" s="2"/>
      <c r="BB864" s="2"/>
      <c r="BC864" s="2"/>
      <c r="BD864" s="2"/>
      <c r="BE864" s="2"/>
      <c r="BF864" s="2"/>
      <c r="BG864" s="2"/>
      <c r="BH864" s="2"/>
    </row>
    <row r="865" spans="1:60" x14ac:dyDescent="0.3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  <c r="AK865" s="2"/>
      <c r="AL865" s="2"/>
      <c r="AM865" s="2"/>
      <c r="AN865" s="2"/>
      <c r="AO865" s="2"/>
      <c r="AP865" s="2"/>
      <c r="AQ865" s="2"/>
      <c r="AR865" s="2"/>
      <c r="AS865" s="2"/>
      <c r="AT865" s="2"/>
      <c r="AU865" s="2"/>
      <c r="AV865" s="2"/>
      <c r="AW865" s="2"/>
      <c r="AX865" s="2"/>
      <c r="AY865" s="2"/>
      <c r="AZ865" s="2"/>
      <c r="BA865" s="2"/>
      <c r="BB865" s="2"/>
      <c r="BC865" s="2"/>
      <c r="BD865" s="2"/>
      <c r="BE865" s="2"/>
      <c r="BF865" s="2"/>
      <c r="BG865" s="2"/>
      <c r="BH865" s="2"/>
    </row>
    <row r="866" spans="1:60" x14ac:dyDescent="0.3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2"/>
      <c r="AT866" s="2"/>
      <c r="AU866" s="2"/>
      <c r="AV866" s="2"/>
      <c r="AW866" s="2"/>
      <c r="AX866" s="2"/>
      <c r="AY866" s="2"/>
      <c r="AZ866" s="2"/>
      <c r="BA866" s="2"/>
      <c r="BB866" s="2"/>
      <c r="BC866" s="2"/>
      <c r="BD866" s="2"/>
      <c r="BE866" s="2"/>
      <c r="BF866" s="2"/>
      <c r="BG866" s="2"/>
      <c r="BH866" s="2"/>
    </row>
    <row r="867" spans="1:60" x14ac:dyDescent="0.3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2"/>
      <c r="AT867" s="2"/>
      <c r="AU867" s="2"/>
      <c r="AV867" s="2"/>
      <c r="AW867" s="2"/>
      <c r="AX867" s="2"/>
      <c r="AY867" s="2"/>
      <c r="AZ867" s="2"/>
      <c r="BA867" s="2"/>
      <c r="BB867" s="2"/>
      <c r="BC867" s="2"/>
      <c r="BD867" s="2"/>
      <c r="BE867" s="2"/>
      <c r="BF867" s="2"/>
      <c r="BG867" s="2"/>
      <c r="BH867" s="2"/>
    </row>
    <row r="868" spans="1:60" x14ac:dyDescent="0.3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2"/>
      <c r="AT868" s="2"/>
      <c r="AU868" s="2"/>
      <c r="AV868" s="2"/>
      <c r="AW868" s="2"/>
      <c r="AX868" s="2"/>
      <c r="AY868" s="2"/>
      <c r="AZ868" s="2"/>
      <c r="BA868" s="2"/>
      <c r="BB868" s="2"/>
      <c r="BC868" s="2"/>
      <c r="BD868" s="2"/>
      <c r="BE868" s="2"/>
      <c r="BF868" s="2"/>
      <c r="BG868" s="2"/>
      <c r="BH868" s="2"/>
    </row>
    <row r="869" spans="1:60" x14ac:dyDescent="0.3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2"/>
      <c r="AT869" s="2"/>
      <c r="AU869" s="2"/>
      <c r="AV869" s="2"/>
      <c r="AW869" s="2"/>
      <c r="AX869" s="2"/>
      <c r="AY869" s="2"/>
      <c r="AZ869" s="2"/>
      <c r="BA869" s="2"/>
      <c r="BB869" s="2"/>
      <c r="BC869" s="2"/>
      <c r="BD869" s="2"/>
      <c r="BE869" s="2"/>
      <c r="BF869" s="2"/>
      <c r="BG869" s="2"/>
      <c r="BH869" s="2"/>
    </row>
    <row r="870" spans="1:60" x14ac:dyDescent="0.3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  <c r="AS870" s="2"/>
      <c r="AT870" s="2"/>
      <c r="AU870" s="2"/>
      <c r="AV870" s="2"/>
      <c r="AW870" s="2"/>
      <c r="AX870" s="2"/>
      <c r="AY870" s="2"/>
      <c r="AZ870" s="2"/>
      <c r="BA870" s="2"/>
      <c r="BB870" s="2"/>
      <c r="BC870" s="2"/>
      <c r="BD870" s="2"/>
      <c r="BE870" s="2"/>
      <c r="BF870" s="2"/>
      <c r="BG870" s="2"/>
      <c r="BH870" s="2"/>
    </row>
    <row r="871" spans="1:60" x14ac:dyDescent="0.3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  <c r="AS871" s="2"/>
      <c r="AT871" s="2"/>
      <c r="AU871" s="2"/>
      <c r="AV871" s="2"/>
      <c r="AW871" s="2"/>
      <c r="AX871" s="2"/>
      <c r="AY871" s="2"/>
      <c r="AZ871" s="2"/>
      <c r="BA871" s="2"/>
      <c r="BB871" s="2"/>
      <c r="BC871" s="2"/>
      <c r="BD871" s="2"/>
      <c r="BE871" s="2"/>
      <c r="BF871" s="2"/>
      <c r="BG871" s="2"/>
      <c r="BH871" s="2"/>
    </row>
    <row r="872" spans="1:60" x14ac:dyDescent="0.3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  <c r="AS872" s="2"/>
      <c r="AT872" s="2"/>
      <c r="AU872" s="2"/>
      <c r="AV872" s="2"/>
      <c r="AW872" s="2"/>
      <c r="AX872" s="2"/>
      <c r="AY872" s="2"/>
      <c r="AZ872" s="2"/>
      <c r="BA872" s="2"/>
      <c r="BB872" s="2"/>
      <c r="BC872" s="2"/>
      <c r="BD872" s="2"/>
      <c r="BE872" s="2"/>
      <c r="BF872" s="2"/>
      <c r="BG872" s="2"/>
      <c r="BH872" s="2"/>
    </row>
    <row r="873" spans="1:60" x14ac:dyDescent="0.3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2"/>
      <c r="AS873" s="2"/>
      <c r="AT873" s="2"/>
      <c r="AU873" s="2"/>
      <c r="AV873" s="2"/>
      <c r="AW873" s="2"/>
      <c r="AX873" s="2"/>
      <c r="AY873" s="2"/>
      <c r="AZ873" s="2"/>
      <c r="BA873" s="2"/>
      <c r="BB873" s="2"/>
      <c r="BC873" s="2"/>
      <c r="BD873" s="2"/>
      <c r="BE873" s="2"/>
      <c r="BF873" s="2"/>
      <c r="BG873" s="2"/>
      <c r="BH873" s="2"/>
    </row>
    <row r="874" spans="1:60" x14ac:dyDescent="0.3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  <c r="AS874" s="2"/>
      <c r="AT874" s="2"/>
      <c r="AU874" s="2"/>
      <c r="AV874" s="2"/>
      <c r="AW874" s="2"/>
      <c r="AX874" s="2"/>
      <c r="AY874" s="2"/>
      <c r="AZ874" s="2"/>
      <c r="BA874" s="2"/>
      <c r="BB874" s="2"/>
      <c r="BC874" s="2"/>
      <c r="BD874" s="2"/>
      <c r="BE874" s="2"/>
      <c r="BF874" s="2"/>
      <c r="BG874" s="2"/>
      <c r="BH874" s="2"/>
    </row>
    <row r="875" spans="1:60" x14ac:dyDescent="0.3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  <c r="AS875" s="2"/>
      <c r="AT875" s="2"/>
      <c r="AU875" s="2"/>
      <c r="AV875" s="2"/>
      <c r="AW875" s="2"/>
      <c r="AX875" s="2"/>
      <c r="AY875" s="2"/>
      <c r="AZ875" s="2"/>
      <c r="BA875" s="2"/>
      <c r="BB875" s="2"/>
      <c r="BC875" s="2"/>
      <c r="BD875" s="2"/>
      <c r="BE875" s="2"/>
      <c r="BF875" s="2"/>
      <c r="BG875" s="2"/>
      <c r="BH875" s="2"/>
    </row>
    <row r="876" spans="1:60" x14ac:dyDescent="0.3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  <c r="AS876" s="2"/>
      <c r="AT876" s="2"/>
      <c r="AU876" s="2"/>
      <c r="AV876" s="2"/>
      <c r="AW876" s="2"/>
      <c r="AX876" s="2"/>
      <c r="AY876" s="2"/>
      <c r="AZ876" s="2"/>
      <c r="BA876" s="2"/>
      <c r="BB876" s="2"/>
      <c r="BC876" s="2"/>
      <c r="BD876" s="2"/>
      <c r="BE876" s="2"/>
      <c r="BF876" s="2"/>
      <c r="BG876" s="2"/>
      <c r="BH876" s="2"/>
    </row>
    <row r="877" spans="1:60" x14ac:dyDescent="0.3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  <c r="AR877" s="2"/>
      <c r="AS877" s="2"/>
      <c r="AT877" s="2"/>
      <c r="AU877" s="2"/>
      <c r="AV877" s="2"/>
      <c r="AW877" s="2"/>
      <c r="AX877" s="2"/>
      <c r="AY877" s="2"/>
      <c r="AZ877" s="2"/>
      <c r="BA877" s="2"/>
      <c r="BB877" s="2"/>
      <c r="BC877" s="2"/>
      <c r="BD877" s="2"/>
      <c r="BE877" s="2"/>
      <c r="BF877" s="2"/>
      <c r="BG877" s="2"/>
      <c r="BH877" s="2"/>
    </row>
    <row r="878" spans="1:60" x14ac:dyDescent="0.3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  <c r="AQ878" s="2"/>
      <c r="AR878" s="2"/>
      <c r="AS878" s="2"/>
      <c r="AT878" s="2"/>
      <c r="AU878" s="2"/>
      <c r="AV878" s="2"/>
      <c r="AW878" s="2"/>
      <c r="AX878" s="2"/>
      <c r="AY878" s="2"/>
      <c r="AZ878" s="2"/>
      <c r="BA878" s="2"/>
      <c r="BB878" s="2"/>
      <c r="BC878" s="2"/>
      <c r="BD878" s="2"/>
      <c r="BE878" s="2"/>
      <c r="BF878" s="2"/>
      <c r="BG878" s="2"/>
      <c r="BH878" s="2"/>
    </row>
    <row r="879" spans="1:60" x14ac:dyDescent="0.3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2"/>
      <c r="AT879" s="2"/>
      <c r="AU879" s="2"/>
      <c r="AV879" s="2"/>
      <c r="AW879" s="2"/>
      <c r="AX879" s="2"/>
      <c r="AY879" s="2"/>
      <c r="AZ879" s="2"/>
      <c r="BA879" s="2"/>
      <c r="BB879" s="2"/>
      <c r="BC879" s="2"/>
      <c r="BD879" s="2"/>
      <c r="BE879" s="2"/>
      <c r="BF879" s="2"/>
      <c r="BG879" s="2"/>
      <c r="BH879" s="2"/>
    </row>
    <row r="880" spans="1:60" x14ac:dyDescent="0.3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2"/>
      <c r="AT880" s="2"/>
      <c r="AU880" s="2"/>
      <c r="AV880" s="2"/>
      <c r="AW880" s="2"/>
      <c r="AX880" s="2"/>
      <c r="AY880" s="2"/>
      <c r="AZ880" s="2"/>
      <c r="BA880" s="2"/>
      <c r="BB880" s="2"/>
      <c r="BC880" s="2"/>
      <c r="BD880" s="2"/>
      <c r="BE880" s="2"/>
      <c r="BF880" s="2"/>
      <c r="BG880" s="2"/>
      <c r="BH880" s="2"/>
    </row>
    <row r="881" spans="1:60" x14ac:dyDescent="0.3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2"/>
      <c r="AT881" s="2"/>
      <c r="AU881" s="2"/>
      <c r="AV881" s="2"/>
      <c r="AW881" s="2"/>
      <c r="AX881" s="2"/>
      <c r="AY881" s="2"/>
      <c r="AZ881" s="2"/>
      <c r="BA881" s="2"/>
      <c r="BB881" s="2"/>
      <c r="BC881" s="2"/>
      <c r="BD881" s="2"/>
      <c r="BE881" s="2"/>
      <c r="BF881" s="2"/>
      <c r="BG881" s="2"/>
      <c r="BH881" s="2"/>
    </row>
    <row r="882" spans="1:60" x14ac:dyDescent="0.3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  <c r="AO882" s="2"/>
      <c r="AP882" s="2"/>
      <c r="AQ882" s="2"/>
      <c r="AR882" s="2"/>
      <c r="AS882" s="2"/>
      <c r="AT882" s="2"/>
      <c r="AU882" s="2"/>
      <c r="AV882" s="2"/>
      <c r="AW882" s="2"/>
      <c r="AX882" s="2"/>
      <c r="AY882" s="2"/>
      <c r="AZ882" s="2"/>
      <c r="BA882" s="2"/>
      <c r="BB882" s="2"/>
      <c r="BC882" s="2"/>
      <c r="BD882" s="2"/>
      <c r="BE882" s="2"/>
      <c r="BF882" s="2"/>
      <c r="BG882" s="2"/>
      <c r="BH882" s="2"/>
    </row>
    <row r="883" spans="1:60" x14ac:dyDescent="0.3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L883" s="2"/>
      <c r="AM883" s="2"/>
      <c r="AN883" s="2"/>
      <c r="AO883" s="2"/>
      <c r="AP883" s="2"/>
      <c r="AQ883" s="2"/>
      <c r="AR883" s="2"/>
      <c r="AS883" s="2"/>
      <c r="AT883" s="2"/>
      <c r="AU883" s="2"/>
      <c r="AV883" s="2"/>
      <c r="AW883" s="2"/>
      <c r="AX883" s="2"/>
      <c r="AY883" s="2"/>
      <c r="AZ883" s="2"/>
      <c r="BA883" s="2"/>
      <c r="BB883" s="2"/>
      <c r="BC883" s="2"/>
      <c r="BD883" s="2"/>
      <c r="BE883" s="2"/>
      <c r="BF883" s="2"/>
      <c r="BG883" s="2"/>
      <c r="BH883" s="2"/>
    </row>
    <row r="884" spans="1:60" x14ac:dyDescent="0.3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2"/>
      <c r="AT884" s="2"/>
      <c r="AU884" s="2"/>
      <c r="AV884" s="2"/>
      <c r="AW884" s="2"/>
      <c r="AX884" s="2"/>
      <c r="AY884" s="2"/>
      <c r="AZ884" s="2"/>
      <c r="BA884" s="2"/>
      <c r="BB884" s="2"/>
      <c r="BC884" s="2"/>
      <c r="BD884" s="2"/>
      <c r="BE884" s="2"/>
      <c r="BF884" s="2"/>
      <c r="BG884" s="2"/>
      <c r="BH884" s="2"/>
    </row>
    <row r="885" spans="1:60" x14ac:dyDescent="0.3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2"/>
      <c r="AT885" s="2"/>
      <c r="AU885" s="2"/>
      <c r="AV885" s="2"/>
      <c r="AW885" s="2"/>
      <c r="AX885" s="2"/>
      <c r="AY885" s="2"/>
      <c r="AZ885" s="2"/>
      <c r="BA885" s="2"/>
      <c r="BB885" s="2"/>
      <c r="BC885" s="2"/>
      <c r="BD885" s="2"/>
      <c r="BE885" s="2"/>
      <c r="BF885" s="2"/>
      <c r="BG885" s="2"/>
      <c r="BH885" s="2"/>
    </row>
    <row r="886" spans="1:60" x14ac:dyDescent="0.3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2"/>
      <c r="AT886" s="2"/>
      <c r="AU886" s="2"/>
      <c r="AV886" s="2"/>
      <c r="AW886" s="2"/>
      <c r="AX886" s="2"/>
      <c r="AY886" s="2"/>
      <c r="AZ886" s="2"/>
      <c r="BA886" s="2"/>
      <c r="BB886" s="2"/>
      <c r="BC886" s="2"/>
      <c r="BD886" s="2"/>
      <c r="BE886" s="2"/>
      <c r="BF886" s="2"/>
      <c r="BG886" s="2"/>
      <c r="BH886" s="2"/>
    </row>
    <row r="887" spans="1:60" x14ac:dyDescent="0.3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2"/>
      <c r="AT887" s="2"/>
      <c r="AU887" s="2"/>
      <c r="AV887" s="2"/>
      <c r="AW887" s="2"/>
      <c r="AX887" s="2"/>
      <c r="AY887" s="2"/>
      <c r="AZ887" s="2"/>
      <c r="BA887" s="2"/>
      <c r="BB887" s="2"/>
      <c r="BC887" s="2"/>
      <c r="BD887" s="2"/>
      <c r="BE887" s="2"/>
      <c r="BF887" s="2"/>
      <c r="BG887" s="2"/>
      <c r="BH887" s="2"/>
    </row>
    <row r="888" spans="1:60" x14ac:dyDescent="0.3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  <c r="AS888" s="2"/>
      <c r="AT888" s="2"/>
      <c r="AU888" s="2"/>
      <c r="AV888" s="2"/>
      <c r="AW888" s="2"/>
      <c r="AX888" s="2"/>
      <c r="AY888" s="2"/>
      <c r="AZ888" s="2"/>
      <c r="BA888" s="2"/>
      <c r="BB888" s="2"/>
      <c r="BC888" s="2"/>
      <c r="BD888" s="2"/>
      <c r="BE888" s="2"/>
      <c r="BF888" s="2"/>
      <c r="BG888" s="2"/>
      <c r="BH888" s="2"/>
    </row>
    <row r="889" spans="1:60" x14ac:dyDescent="0.3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  <c r="AS889" s="2"/>
      <c r="AT889" s="2"/>
      <c r="AU889" s="2"/>
      <c r="AV889" s="2"/>
      <c r="AW889" s="2"/>
      <c r="AX889" s="2"/>
      <c r="AY889" s="2"/>
      <c r="AZ889" s="2"/>
      <c r="BA889" s="2"/>
      <c r="BB889" s="2"/>
      <c r="BC889" s="2"/>
      <c r="BD889" s="2"/>
      <c r="BE889" s="2"/>
      <c r="BF889" s="2"/>
      <c r="BG889" s="2"/>
      <c r="BH889" s="2"/>
    </row>
    <row r="890" spans="1:60" x14ac:dyDescent="0.3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2"/>
      <c r="AS890" s="2"/>
      <c r="AT890" s="2"/>
      <c r="AU890" s="2"/>
      <c r="AV890" s="2"/>
      <c r="AW890" s="2"/>
      <c r="AX890" s="2"/>
      <c r="AY890" s="2"/>
      <c r="AZ890" s="2"/>
      <c r="BA890" s="2"/>
      <c r="BB890" s="2"/>
      <c r="BC890" s="2"/>
      <c r="BD890" s="2"/>
      <c r="BE890" s="2"/>
      <c r="BF890" s="2"/>
      <c r="BG890" s="2"/>
      <c r="BH890" s="2"/>
    </row>
    <row r="891" spans="1:60" x14ac:dyDescent="0.3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  <c r="AR891" s="2"/>
      <c r="AS891" s="2"/>
      <c r="AT891" s="2"/>
      <c r="AU891" s="2"/>
      <c r="AV891" s="2"/>
      <c r="AW891" s="2"/>
      <c r="AX891" s="2"/>
      <c r="AY891" s="2"/>
      <c r="AZ891" s="2"/>
      <c r="BA891" s="2"/>
      <c r="BB891" s="2"/>
      <c r="BC891" s="2"/>
      <c r="BD891" s="2"/>
      <c r="BE891" s="2"/>
      <c r="BF891" s="2"/>
      <c r="BG891" s="2"/>
      <c r="BH891" s="2"/>
    </row>
    <row r="892" spans="1:60" x14ac:dyDescent="0.3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  <c r="AS892" s="2"/>
      <c r="AT892" s="2"/>
      <c r="AU892" s="2"/>
      <c r="AV892" s="2"/>
      <c r="AW892" s="2"/>
      <c r="AX892" s="2"/>
      <c r="AY892" s="2"/>
      <c r="AZ892" s="2"/>
      <c r="BA892" s="2"/>
      <c r="BB892" s="2"/>
      <c r="BC892" s="2"/>
      <c r="BD892" s="2"/>
      <c r="BE892" s="2"/>
      <c r="BF892" s="2"/>
      <c r="BG892" s="2"/>
      <c r="BH892" s="2"/>
    </row>
    <row r="893" spans="1:60" x14ac:dyDescent="0.3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2"/>
      <c r="AS893" s="2"/>
      <c r="AT893" s="2"/>
      <c r="AU893" s="2"/>
      <c r="AV893" s="2"/>
      <c r="AW893" s="2"/>
      <c r="AX893" s="2"/>
      <c r="AY893" s="2"/>
      <c r="AZ893" s="2"/>
      <c r="BA893" s="2"/>
      <c r="BB893" s="2"/>
      <c r="BC893" s="2"/>
      <c r="BD893" s="2"/>
      <c r="BE893" s="2"/>
      <c r="BF893" s="2"/>
      <c r="BG893" s="2"/>
      <c r="BH893" s="2"/>
    </row>
    <row r="894" spans="1:60" x14ac:dyDescent="0.3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  <c r="AS894" s="2"/>
      <c r="AT894" s="2"/>
      <c r="AU894" s="2"/>
      <c r="AV894" s="2"/>
      <c r="AW894" s="2"/>
      <c r="AX894" s="2"/>
      <c r="AY894" s="2"/>
      <c r="AZ894" s="2"/>
      <c r="BA894" s="2"/>
      <c r="BB894" s="2"/>
      <c r="BC894" s="2"/>
      <c r="BD894" s="2"/>
      <c r="BE894" s="2"/>
      <c r="BF894" s="2"/>
      <c r="BG894" s="2"/>
      <c r="BH894" s="2"/>
    </row>
    <row r="895" spans="1:60" x14ac:dyDescent="0.3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  <c r="AR895" s="2"/>
      <c r="AS895" s="2"/>
      <c r="AT895" s="2"/>
      <c r="AU895" s="2"/>
      <c r="AV895" s="2"/>
      <c r="AW895" s="2"/>
      <c r="AX895" s="2"/>
      <c r="AY895" s="2"/>
      <c r="AZ895" s="2"/>
      <c r="BA895" s="2"/>
      <c r="BB895" s="2"/>
      <c r="BC895" s="2"/>
      <c r="BD895" s="2"/>
      <c r="BE895" s="2"/>
      <c r="BF895" s="2"/>
      <c r="BG895" s="2"/>
      <c r="BH895" s="2"/>
    </row>
    <row r="896" spans="1:60" x14ac:dyDescent="0.3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  <c r="AP896" s="2"/>
      <c r="AQ896" s="2"/>
      <c r="AR896" s="2"/>
      <c r="AS896" s="2"/>
      <c r="AT896" s="2"/>
      <c r="AU896" s="2"/>
      <c r="AV896" s="2"/>
      <c r="AW896" s="2"/>
      <c r="AX896" s="2"/>
      <c r="AY896" s="2"/>
      <c r="AZ896" s="2"/>
      <c r="BA896" s="2"/>
      <c r="BB896" s="2"/>
      <c r="BC896" s="2"/>
      <c r="BD896" s="2"/>
      <c r="BE896" s="2"/>
      <c r="BF896" s="2"/>
      <c r="BG896" s="2"/>
      <c r="BH896" s="2"/>
    </row>
    <row r="897" spans="1:60" x14ac:dyDescent="0.3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  <c r="AS897" s="2"/>
      <c r="AT897" s="2"/>
      <c r="AU897" s="2"/>
      <c r="AV897" s="2"/>
      <c r="AW897" s="2"/>
      <c r="AX897" s="2"/>
      <c r="AY897" s="2"/>
      <c r="AZ897" s="2"/>
      <c r="BA897" s="2"/>
      <c r="BB897" s="2"/>
      <c r="BC897" s="2"/>
      <c r="BD897" s="2"/>
      <c r="BE897" s="2"/>
      <c r="BF897" s="2"/>
      <c r="BG897" s="2"/>
      <c r="BH897" s="2"/>
    </row>
    <row r="898" spans="1:60" x14ac:dyDescent="0.3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2"/>
      <c r="AT898" s="2"/>
      <c r="AU898" s="2"/>
      <c r="AV898" s="2"/>
      <c r="AW898" s="2"/>
      <c r="AX898" s="2"/>
      <c r="AY898" s="2"/>
      <c r="AZ898" s="2"/>
      <c r="BA898" s="2"/>
      <c r="BB898" s="2"/>
      <c r="BC898" s="2"/>
      <c r="BD898" s="2"/>
      <c r="BE898" s="2"/>
      <c r="BF898" s="2"/>
      <c r="BG898" s="2"/>
      <c r="BH898" s="2"/>
    </row>
    <row r="899" spans="1:60" x14ac:dyDescent="0.3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2"/>
      <c r="AT899" s="2"/>
      <c r="AU899" s="2"/>
      <c r="AV899" s="2"/>
      <c r="AW899" s="2"/>
      <c r="AX899" s="2"/>
      <c r="AY899" s="2"/>
      <c r="AZ899" s="2"/>
      <c r="BA899" s="2"/>
      <c r="BB899" s="2"/>
      <c r="BC899" s="2"/>
      <c r="BD899" s="2"/>
      <c r="BE899" s="2"/>
      <c r="BF899" s="2"/>
      <c r="BG899" s="2"/>
      <c r="BH899" s="2"/>
    </row>
    <row r="900" spans="1:60" x14ac:dyDescent="0.3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L900" s="2"/>
      <c r="AM900" s="2"/>
      <c r="AN900" s="2"/>
      <c r="AO900" s="2"/>
      <c r="AP900" s="2"/>
      <c r="AQ900" s="2"/>
      <c r="AR900" s="2"/>
      <c r="AS900" s="2"/>
      <c r="AT900" s="2"/>
      <c r="AU900" s="2"/>
      <c r="AV900" s="2"/>
      <c r="AW900" s="2"/>
      <c r="AX900" s="2"/>
      <c r="AY900" s="2"/>
      <c r="AZ900" s="2"/>
      <c r="BA900" s="2"/>
      <c r="BB900" s="2"/>
      <c r="BC900" s="2"/>
      <c r="BD900" s="2"/>
      <c r="BE900" s="2"/>
      <c r="BF900" s="2"/>
      <c r="BG900" s="2"/>
      <c r="BH900" s="2"/>
    </row>
    <row r="901" spans="1:60" x14ac:dyDescent="0.3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  <c r="AJ901" s="2"/>
      <c r="AK901" s="2"/>
      <c r="AL901" s="2"/>
      <c r="AM901" s="2"/>
      <c r="AN901" s="2"/>
      <c r="AO901" s="2"/>
      <c r="AP901" s="2"/>
      <c r="AQ901" s="2"/>
      <c r="AR901" s="2"/>
      <c r="AS901" s="2"/>
      <c r="AT901" s="2"/>
      <c r="AU901" s="2"/>
      <c r="AV901" s="2"/>
      <c r="AW901" s="2"/>
      <c r="AX901" s="2"/>
      <c r="AY901" s="2"/>
      <c r="AZ901" s="2"/>
      <c r="BA901" s="2"/>
      <c r="BB901" s="2"/>
      <c r="BC901" s="2"/>
      <c r="BD901" s="2"/>
      <c r="BE901" s="2"/>
      <c r="BF901" s="2"/>
      <c r="BG901" s="2"/>
      <c r="BH901" s="2"/>
    </row>
    <row r="902" spans="1:60" x14ac:dyDescent="0.3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  <c r="AS902" s="2"/>
      <c r="AT902" s="2"/>
      <c r="AU902" s="2"/>
      <c r="AV902" s="2"/>
      <c r="AW902" s="2"/>
      <c r="AX902" s="2"/>
      <c r="AY902" s="2"/>
      <c r="AZ902" s="2"/>
      <c r="BA902" s="2"/>
      <c r="BB902" s="2"/>
      <c r="BC902" s="2"/>
      <c r="BD902" s="2"/>
      <c r="BE902" s="2"/>
      <c r="BF902" s="2"/>
      <c r="BG902" s="2"/>
      <c r="BH902" s="2"/>
    </row>
    <row r="903" spans="1:60" x14ac:dyDescent="0.3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2"/>
      <c r="AT903" s="2"/>
      <c r="AU903" s="2"/>
      <c r="AV903" s="2"/>
      <c r="AW903" s="2"/>
      <c r="AX903" s="2"/>
      <c r="AY903" s="2"/>
      <c r="AZ903" s="2"/>
      <c r="BA903" s="2"/>
      <c r="BB903" s="2"/>
      <c r="BC903" s="2"/>
      <c r="BD903" s="2"/>
      <c r="BE903" s="2"/>
      <c r="BF903" s="2"/>
      <c r="BG903" s="2"/>
      <c r="BH903" s="2"/>
    </row>
    <row r="904" spans="1:60" x14ac:dyDescent="0.3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2"/>
      <c r="AT904" s="2"/>
      <c r="AU904" s="2"/>
      <c r="AV904" s="2"/>
      <c r="AW904" s="2"/>
      <c r="AX904" s="2"/>
      <c r="AY904" s="2"/>
      <c r="AZ904" s="2"/>
      <c r="BA904" s="2"/>
      <c r="BB904" s="2"/>
      <c r="BC904" s="2"/>
      <c r="BD904" s="2"/>
      <c r="BE904" s="2"/>
      <c r="BF904" s="2"/>
      <c r="BG904" s="2"/>
      <c r="BH904" s="2"/>
    </row>
    <row r="905" spans="1:60" x14ac:dyDescent="0.3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2"/>
      <c r="AT905" s="2"/>
      <c r="AU905" s="2"/>
      <c r="AV905" s="2"/>
      <c r="AW905" s="2"/>
      <c r="AX905" s="2"/>
      <c r="AY905" s="2"/>
      <c r="AZ905" s="2"/>
      <c r="BA905" s="2"/>
      <c r="BB905" s="2"/>
      <c r="BC905" s="2"/>
      <c r="BD905" s="2"/>
      <c r="BE905" s="2"/>
      <c r="BF905" s="2"/>
      <c r="BG905" s="2"/>
      <c r="BH905" s="2"/>
    </row>
    <row r="906" spans="1:60" x14ac:dyDescent="0.3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  <c r="AR906" s="2"/>
      <c r="AS906" s="2"/>
      <c r="AT906" s="2"/>
      <c r="AU906" s="2"/>
      <c r="AV906" s="2"/>
      <c r="AW906" s="2"/>
      <c r="AX906" s="2"/>
      <c r="AY906" s="2"/>
      <c r="AZ906" s="2"/>
      <c r="BA906" s="2"/>
      <c r="BB906" s="2"/>
      <c r="BC906" s="2"/>
      <c r="BD906" s="2"/>
      <c r="BE906" s="2"/>
      <c r="BF906" s="2"/>
      <c r="BG906" s="2"/>
      <c r="BH906" s="2"/>
    </row>
    <row r="907" spans="1:60" x14ac:dyDescent="0.3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  <c r="AR907" s="2"/>
      <c r="AS907" s="2"/>
      <c r="AT907" s="2"/>
      <c r="AU907" s="2"/>
      <c r="AV907" s="2"/>
      <c r="AW907" s="2"/>
      <c r="AX907" s="2"/>
      <c r="AY907" s="2"/>
      <c r="AZ907" s="2"/>
      <c r="BA907" s="2"/>
      <c r="BB907" s="2"/>
      <c r="BC907" s="2"/>
      <c r="BD907" s="2"/>
      <c r="BE907" s="2"/>
      <c r="BF907" s="2"/>
      <c r="BG907" s="2"/>
      <c r="BH907" s="2"/>
    </row>
    <row r="908" spans="1:60" x14ac:dyDescent="0.3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  <c r="AR908" s="2"/>
      <c r="AS908" s="2"/>
      <c r="AT908" s="2"/>
      <c r="AU908" s="2"/>
      <c r="AV908" s="2"/>
      <c r="AW908" s="2"/>
      <c r="AX908" s="2"/>
      <c r="AY908" s="2"/>
      <c r="AZ908" s="2"/>
      <c r="BA908" s="2"/>
      <c r="BB908" s="2"/>
      <c r="BC908" s="2"/>
      <c r="BD908" s="2"/>
      <c r="BE908" s="2"/>
      <c r="BF908" s="2"/>
      <c r="BG908" s="2"/>
      <c r="BH908" s="2"/>
    </row>
    <row r="909" spans="1:60" x14ac:dyDescent="0.3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  <c r="AR909" s="2"/>
      <c r="AS909" s="2"/>
      <c r="AT909" s="2"/>
      <c r="AU909" s="2"/>
      <c r="AV909" s="2"/>
      <c r="AW909" s="2"/>
      <c r="AX909" s="2"/>
      <c r="AY909" s="2"/>
      <c r="AZ909" s="2"/>
      <c r="BA909" s="2"/>
      <c r="BB909" s="2"/>
      <c r="BC909" s="2"/>
      <c r="BD909" s="2"/>
      <c r="BE909" s="2"/>
      <c r="BF909" s="2"/>
      <c r="BG909" s="2"/>
      <c r="BH909" s="2"/>
    </row>
    <row r="910" spans="1:60" x14ac:dyDescent="0.3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  <c r="AQ910" s="2"/>
      <c r="AR910" s="2"/>
      <c r="AS910" s="2"/>
      <c r="AT910" s="2"/>
      <c r="AU910" s="2"/>
      <c r="AV910" s="2"/>
      <c r="AW910" s="2"/>
      <c r="AX910" s="2"/>
      <c r="AY910" s="2"/>
      <c r="AZ910" s="2"/>
      <c r="BA910" s="2"/>
      <c r="BB910" s="2"/>
      <c r="BC910" s="2"/>
      <c r="BD910" s="2"/>
      <c r="BE910" s="2"/>
      <c r="BF910" s="2"/>
      <c r="BG910" s="2"/>
      <c r="BH910" s="2"/>
    </row>
    <row r="911" spans="1:60" x14ac:dyDescent="0.3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  <c r="AR911" s="2"/>
      <c r="AS911" s="2"/>
      <c r="AT911" s="2"/>
      <c r="AU911" s="2"/>
      <c r="AV911" s="2"/>
      <c r="AW911" s="2"/>
      <c r="AX911" s="2"/>
      <c r="AY911" s="2"/>
      <c r="AZ911" s="2"/>
      <c r="BA911" s="2"/>
      <c r="BB911" s="2"/>
      <c r="BC911" s="2"/>
      <c r="BD911" s="2"/>
      <c r="BE911" s="2"/>
      <c r="BF911" s="2"/>
      <c r="BG911" s="2"/>
      <c r="BH911" s="2"/>
    </row>
    <row r="912" spans="1:60" x14ac:dyDescent="0.3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  <c r="AR912" s="2"/>
      <c r="AS912" s="2"/>
      <c r="AT912" s="2"/>
      <c r="AU912" s="2"/>
      <c r="AV912" s="2"/>
      <c r="AW912" s="2"/>
      <c r="AX912" s="2"/>
      <c r="AY912" s="2"/>
      <c r="AZ912" s="2"/>
      <c r="BA912" s="2"/>
      <c r="BB912" s="2"/>
      <c r="BC912" s="2"/>
      <c r="BD912" s="2"/>
      <c r="BE912" s="2"/>
      <c r="BF912" s="2"/>
      <c r="BG912" s="2"/>
      <c r="BH912" s="2"/>
    </row>
    <row r="913" spans="1:60" x14ac:dyDescent="0.3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  <c r="AR913" s="2"/>
      <c r="AS913" s="2"/>
      <c r="AT913" s="2"/>
      <c r="AU913" s="2"/>
      <c r="AV913" s="2"/>
      <c r="AW913" s="2"/>
      <c r="AX913" s="2"/>
      <c r="AY913" s="2"/>
      <c r="AZ913" s="2"/>
      <c r="BA913" s="2"/>
      <c r="BB913" s="2"/>
      <c r="BC913" s="2"/>
      <c r="BD913" s="2"/>
      <c r="BE913" s="2"/>
      <c r="BF913" s="2"/>
      <c r="BG913" s="2"/>
      <c r="BH913" s="2"/>
    </row>
    <row r="914" spans="1:60" x14ac:dyDescent="0.3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  <c r="AO914" s="2"/>
      <c r="AP914" s="2"/>
      <c r="AQ914" s="2"/>
      <c r="AR914" s="2"/>
      <c r="AS914" s="2"/>
      <c r="AT914" s="2"/>
      <c r="AU914" s="2"/>
      <c r="AV914" s="2"/>
      <c r="AW914" s="2"/>
      <c r="AX914" s="2"/>
      <c r="AY914" s="2"/>
      <c r="AZ914" s="2"/>
      <c r="BA914" s="2"/>
      <c r="BB914" s="2"/>
      <c r="BC914" s="2"/>
      <c r="BD914" s="2"/>
      <c r="BE914" s="2"/>
      <c r="BF914" s="2"/>
      <c r="BG914" s="2"/>
      <c r="BH914" s="2"/>
    </row>
    <row r="915" spans="1:60" x14ac:dyDescent="0.3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2"/>
      <c r="AT915" s="2"/>
      <c r="AU915" s="2"/>
      <c r="AV915" s="2"/>
      <c r="AW915" s="2"/>
      <c r="AX915" s="2"/>
      <c r="AY915" s="2"/>
      <c r="AZ915" s="2"/>
      <c r="BA915" s="2"/>
      <c r="BB915" s="2"/>
      <c r="BC915" s="2"/>
      <c r="BD915" s="2"/>
      <c r="BE915" s="2"/>
      <c r="BF915" s="2"/>
      <c r="BG915" s="2"/>
      <c r="BH915" s="2"/>
    </row>
    <row r="916" spans="1:60" x14ac:dyDescent="0.3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2"/>
      <c r="AT916" s="2"/>
      <c r="AU916" s="2"/>
      <c r="AV916" s="2"/>
      <c r="AW916" s="2"/>
      <c r="AX916" s="2"/>
      <c r="AY916" s="2"/>
      <c r="AZ916" s="2"/>
      <c r="BA916" s="2"/>
      <c r="BB916" s="2"/>
      <c r="BC916" s="2"/>
      <c r="BD916" s="2"/>
      <c r="BE916" s="2"/>
      <c r="BF916" s="2"/>
      <c r="BG916" s="2"/>
      <c r="BH916" s="2"/>
    </row>
    <row r="917" spans="1:60" x14ac:dyDescent="0.3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2"/>
      <c r="AT917" s="2"/>
      <c r="AU917" s="2"/>
      <c r="AV917" s="2"/>
      <c r="AW917" s="2"/>
      <c r="AX917" s="2"/>
      <c r="AY917" s="2"/>
      <c r="AZ917" s="2"/>
      <c r="BA917" s="2"/>
      <c r="BB917" s="2"/>
      <c r="BC917" s="2"/>
      <c r="BD917" s="2"/>
      <c r="BE917" s="2"/>
      <c r="BF917" s="2"/>
      <c r="BG917" s="2"/>
      <c r="BH917" s="2"/>
    </row>
    <row r="918" spans="1:60" x14ac:dyDescent="0.3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  <c r="AI918" s="2"/>
      <c r="AJ918" s="2"/>
      <c r="AK918" s="2"/>
      <c r="AL918" s="2"/>
      <c r="AM918" s="2"/>
      <c r="AN918" s="2"/>
      <c r="AO918" s="2"/>
      <c r="AP918" s="2"/>
      <c r="AQ918" s="2"/>
      <c r="AR918" s="2"/>
      <c r="AS918" s="2"/>
      <c r="AT918" s="2"/>
      <c r="AU918" s="2"/>
      <c r="AV918" s="2"/>
      <c r="AW918" s="2"/>
      <c r="AX918" s="2"/>
      <c r="AY918" s="2"/>
      <c r="AZ918" s="2"/>
      <c r="BA918" s="2"/>
      <c r="BB918" s="2"/>
      <c r="BC918" s="2"/>
      <c r="BD918" s="2"/>
      <c r="BE918" s="2"/>
      <c r="BF918" s="2"/>
      <c r="BG918" s="2"/>
      <c r="BH918" s="2"/>
    </row>
    <row r="919" spans="1:60" x14ac:dyDescent="0.3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  <c r="AI919" s="2"/>
      <c r="AJ919" s="2"/>
      <c r="AK919" s="2"/>
      <c r="AL919" s="2"/>
      <c r="AM919" s="2"/>
      <c r="AN919" s="2"/>
      <c r="AO919" s="2"/>
      <c r="AP919" s="2"/>
      <c r="AQ919" s="2"/>
      <c r="AR919" s="2"/>
      <c r="AS919" s="2"/>
      <c r="AT919" s="2"/>
      <c r="AU919" s="2"/>
      <c r="AV919" s="2"/>
      <c r="AW919" s="2"/>
      <c r="AX919" s="2"/>
      <c r="AY919" s="2"/>
      <c r="AZ919" s="2"/>
      <c r="BA919" s="2"/>
      <c r="BB919" s="2"/>
      <c r="BC919" s="2"/>
      <c r="BD919" s="2"/>
      <c r="BE919" s="2"/>
      <c r="BF919" s="2"/>
      <c r="BG919" s="2"/>
      <c r="BH919" s="2"/>
    </row>
    <row r="920" spans="1:60" x14ac:dyDescent="0.3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2"/>
      <c r="AT920" s="2"/>
      <c r="AU920" s="2"/>
      <c r="AV920" s="2"/>
      <c r="AW920" s="2"/>
      <c r="AX920" s="2"/>
      <c r="AY920" s="2"/>
      <c r="AZ920" s="2"/>
      <c r="BA920" s="2"/>
      <c r="BB920" s="2"/>
      <c r="BC920" s="2"/>
      <c r="BD920" s="2"/>
      <c r="BE920" s="2"/>
      <c r="BF920" s="2"/>
      <c r="BG920" s="2"/>
      <c r="BH920" s="2"/>
    </row>
    <row r="921" spans="1:60" x14ac:dyDescent="0.3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2"/>
      <c r="AT921" s="2"/>
      <c r="AU921" s="2"/>
      <c r="AV921" s="2"/>
      <c r="AW921" s="2"/>
      <c r="AX921" s="2"/>
      <c r="AY921" s="2"/>
      <c r="AZ921" s="2"/>
      <c r="BA921" s="2"/>
      <c r="BB921" s="2"/>
      <c r="BC921" s="2"/>
      <c r="BD921" s="2"/>
      <c r="BE921" s="2"/>
      <c r="BF921" s="2"/>
      <c r="BG921" s="2"/>
      <c r="BH921" s="2"/>
    </row>
    <row r="922" spans="1:60" x14ac:dyDescent="0.3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2"/>
      <c r="AT922" s="2"/>
      <c r="AU922" s="2"/>
      <c r="AV922" s="2"/>
      <c r="AW922" s="2"/>
      <c r="AX922" s="2"/>
      <c r="AY922" s="2"/>
      <c r="AZ922" s="2"/>
      <c r="BA922" s="2"/>
      <c r="BB922" s="2"/>
      <c r="BC922" s="2"/>
      <c r="BD922" s="2"/>
      <c r="BE922" s="2"/>
      <c r="BF922" s="2"/>
      <c r="BG922" s="2"/>
      <c r="BH922" s="2"/>
    </row>
    <row r="923" spans="1:60" x14ac:dyDescent="0.3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  <c r="AS923" s="2"/>
      <c r="AT923" s="2"/>
      <c r="AU923" s="2"/>
      <c r="AV923" s="2"/>
      <c r="AW923" s="2"/>
      <c r="AX923" s="2"/>
      <c r="AY923" s="2"/>
      <c r="AZ923" s="2"/>
      <c r="BA923" s="2"/>
      <c r="BB923" s="2"/>
      <c r="BC923" s="2"/>
      <c r="BD923" s="2"/>
      <c r="BE923" s="2"/>
      <c r="BF923" s="2"/>
      <c r="BG923" s="2"/>
      <c r="BH923" s="2"/>
    </row>
    <row r="924" spans="1:60" x14ac:dyDescent="0.3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L924" s="2"/>
      <c r="AM924" s="2"/>
      <c r="AN924" s="2"/>
      <c r="AO924" s="2"/>
      <c r="AP924" s="2"/>
      <c r="AQ924" s="2"/>
      <c r="AR924" s="2"/>
      <c r="AS924" s="2"/>
      <c r="AT924" s="2"/>
      <c r="AU924" s="2"/>
      <c r="AV924" s="2"/>
      <c r="AW924" s="2"/>
      <c r="AX924" s="2"/>
      <c r="AY924" s="2"/>
      <c r="AZ924" s="2"/>
      <c r="BA924" s="2"/>
      <c r="BB924" s="2"/>
      <c r="BC924" s="2"/>
      <c r="BD924" s="2"/>
      <c r="BE924" s="2"/>
      <c r="BF924" s="2"/>
      <c r="BG924" s="2"/>
      <c r="BH924" s="2"/>
    </row>
    <row r="925" spans="1:60" x14ac:dyDescent="0.3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L925" s="2"/>
      <c r="AM925" s="2"/>
      <c r="AN925" s="2"/>
      <c r="AO925" s="2"/>
      <c r="AP925" s="2"/>
      <c r="AQ925" s="2"/>
      <c r="AR925" s="2"/>
      <c r="AS925" s="2"/>
      <c r="AT925" s="2"/>
      <c r="AU925" s="2"/>
      <c r="AV925" s="2"/>
      <c r="AW925" s="2"/>
      <c r="AX925" s="2"/>
      <c r="AY925" s="2"/>
      <c r="AZ925" s="2"/>
      <c r="BA925" s="2"/>
      <c r="BB925" s="2"/>
      <c r="BC925" s="2"/>
      <c r="BD925" s="2"/>
      <c r="BE925" s="2"/>
      <c r="BF925" s="2"/>
      <c r="BG925" s="2"/>
      <c r="BH925" s="2"/>
    </row>
    <row r="926" spans="1:60" x14ac:dyDescent="0.3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L926" s="2"/>
      <c r="AM926" s="2"/>
      <c r="AN926" s="2"/>
      <c r="AO926" s="2"/>
      <c r="AP926" s="2"/>
      <c r="AQ926" s="2"/>
      <c r="AR926" s="2"/>
      <c r="AS926" s="2"/>
      <c r="AT926" s="2"/>
      <c r="AU926" s="2"/>
      <c r="AV926" s="2"/>
      <c r="AW926" s="2"/>
      <c r="AX926" s="2"/>
      <c r="AY926" s="2"/>
      <c r="AZ926" s="2"/>
      <c r="BA926" s="2"/>
      <c r="BB926" s="2"/>
      <c r="BC926" s="2"/>
      <c r="BD926" s="2"/>
      <c r="BE926" s="2"/>
      <c r="BF926" s="2"/>
      <c r="BG926" s="2"/>
      <c r="BH926" s="2"/>
    </row>
    <row r="927" spans="1:60" x14ac:dyDescent="0.3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L927" s="2"/>
      <c r="AM927" s="2"/>
      <c r="AN927" s="2"/>
      <c r="AO927" s="2"/>
      <c r="AP927" s="2"/>
      <c r="AQ927" s="2"/>
      <c r="AR927" s="2"/>
      <c r="AS927" s="2"/>
      <c r="AT927" s="2"/>
      <c r="AU927" s="2"/>
      <c r="AV927" s="2"/>
      <c r="AW927" s="2"/>
      <c r="AX927" s="2"/>
      <c r="AY927" s="2"/>
      <c r="AZ927" s="2"/>
      <c r="BA927" s="2"/>
      <c r="BB927" s="2"/>
      <c r="BC927" s="2"/>
      <c r="BD927" s="2"/>
      <c r="BE927" s="2"/>
      <c r="BF927" s="2"/>
      <c r="BG927" s="2"/>
      <c r="BH927" s="2"/>
    </row>
    <row r="928" spans="1:60" x14ac:dyDescent="0.3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  <c r="AK928" s="2"/>
      <c r="AL928" s="2"/>
      <c r="AM928" s="2"/>
      <c r="AN928" s="2"/>
      <c r="AO928" s="2"/>
      <c r="AP928" s="2"/>
      <c r="AQ928" s="2"/>
      <c r="AR928" s="2"/>
      <c r="AS928" s="2"/>
      <c r="AT928" s="2"/>
      <c r="AU928" s="2"/>
      <c r="AV928" s="2"/>
      <c r="AW928" s="2"/>
      <c r="AX928" s="2"/>
      <c r="AY928" s="2"/>
      <c r="AZ928" s="2"/>
      <c r="BA928" s="2"/>
      <c r="BB928" s="2"/>
      <c r="BC928" s="2"/>
      <c r="BD928" s="2"/>
      <c r="BE928" s="2"/>
      <c r="BF928" s="2"/>
      <c r="BG928" s="2"/>
      <c r="BH928" s="2"/>
    </row>
    <row r="929" spans="1:60" x14ac:dyDescent="0.3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L929" s="2"/>
      <c r="AM929" s="2"/>
      <c r="AN929" s="2"/>
      <c r="AO929" s="2"/>
      <c r="AP929" s="2"/>
      <c r="AQ929" s="2"/>
      <c r="AR929" s="2"/>
      <c r="AS929" s="2"/>
      <c r="AT929" s="2"/>
      <c r="AU929" s="2"/>
      <c r="AV929" s="2"/>
      <c r="AW929" s="2"/>
      <c r="AX929" s="2"/>
      <c r="AY929" s="2"/>
      <c r="AZ929" s="2"/>
      <c r="BA929" s="2"/>
      <c r="BB929" s="2"/>
      <c r="BC929" s="2"/>
      <c r="BD929" s="2"/>
      <c r="BE929" s="2"/>
      <c r="BF929" s="2"/>
      <c r="BG929" s="2"/>
      <c r="BH929" s="2"/>
    </row>
    <row r="930" spans="1:60" x14ac:dyDescent="0.3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  <c r="AO930" s="2"/>
      <c r="AP930" s="2"/>
      <c r="AQ930" s="2"/>
      <c r="AR930" s="2"/>
      <c r="AS930" s="2"/>
      <c r="AT930" s="2"/>
      <c r="AU930" s="2"/>
      <c r="AV930" s="2"/>
      <c r="AW930" s="2"/>
      <c r="AX930" s="2"/>
      <c r="AY930" s="2"/>
      <c r="AZ930" s="2"/>
      <c r="BA930" s="2"/>
      <c r="BB930" s="2"/>
      <c r="BC930" s="2"/>
      <c r="BD930" s="2"/>
      <c r="BE930" s="2"/>
      <c r="BF930" s="2"/>
      <c r="BG930" s="2"/>
      <c r="BH930" s="2"/>
    </row>
    <row r="931" spans="1:60" x14ac:dyDescent="0.3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2"/>
      <c r="AM931" s="2"/>
      <c r="AN931" s="2"/>
      <c r="AO931" s="2"/>
      <c r="AP931" s="2"/>
      <c r="AQ931" s="2"/>
      <c r="AR931" s="2"/>
      <c r="AS931" s="2"/>
      <c r="AT931" s="2"/>
      <c r="AU931" s="2"/>
      <c r="AV931" s="2"/>
      <c r="AW931" s="2"/>
      <c r="AX931" s="2"/>
      <c r="AY931" s="2"/>
      <c r="AZ931" s="2"/>
      <c r="BA931" s="2"/>
      <c r="BB931" s="2"/>
      <c r="BC931" s="2"/>
      <c r="BD931" s="2"/>
      <c r="BE931" s="2"/>
      <c r="BF931" s="2"/>
      <c r="BG931" s="2"/>
      <c r="BH931" s="2"/>
    </row>
    <row r="932" spans="1:60" x14ac:dyDescent="0.3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2"/>
      <c r="AL932" s="2"/>
      <c r="AM932" s="2"/>
      <c r="AN932" s="2"/>
      <c r="AO932" s="2"/>
      <c r="AP932" s="2"/>
      <c r="AQ932" s="2"/>
      <c r="AR932" s="2"/>
      <c r="AS932" s="2"/>
      <c r="AT932" s="2"/>
      <c r="AU932" s="2"/>
      <c r="AV932" s="2"/>
      <c r="AW932" s="2"/>
      <c r="AX932" s="2"/>
      <c r="AY932" s="2"/>
      <c r="AZ932" s="2"/>
      <c r="BA932" s="2"/>
      <c r="BB932" s="2"/>
      <c r="BC932" s="2"/>
      <c r="BD932" s="2"/>
      <c r="BE932" s="2"/>
      <c r="BF932" s="2"/>
      <c r="BG932" s="2"/>
      <c r="BH932" s="2"/>
    </row>
    <row r="933" spans="1:60" x14ac:dyDescent="0.3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  <c r="AS933" s="2"/>
      <c r="AT933" s="2"/>
      <c r="AU933" s="2"/>
      <c r="AV933" s="2"/>
      <c r="AW933" s="2"/>
      <c r="AX933" s="2"/>
      <c r="AY933" s="2"/>
      <c r="AZ933" s="2"/>
      <c r="BA933" s="2"/>
      <c r="BB933" s="2"/>
      <c r="BC933" s="2"/>
      <c r="BD933" s="2"/>
      <c r="BE933" s="2"/>
      <c r="BF933" s="2"/>
      <c r="BG933" s="2"/>
      <c r="BH933" s="2"/>
    </row>
    <row r="934" spans="1:60" x14ac:dyDescent="0.3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2"/>
      <c r="AT934" s="2"/>
      <c r="AU934" s="2"/>
      <c r="AV934" s="2"/>
      <c r="AW934" s="2"/>
      <c r="AX934" s="2"/>
      <c r="AY934" s="2"/>
      <c r="AZ934" s="2"/>
      <c r="BA934" s="2"/>
      <c r="BB934" s="2"/>
      <c r="BC934" s="2"/>
      <c r="BD934" s="2"/>
      <c r="BE934" s="2"/>
      <c r="BF934" s="2"/>
      <c r="BG934" s="2"/>
      <c r="BH934" s="2"/>
    </row>
    <row r="935" spans="1:60" x14ac:dyDescent="0.3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  <c r="AS935" s="2"/>
      <c r="AT935" s="2"/>
      <c r="AU935" s="2"/>
      <c r="AV935" s="2"/>
      <c r="AW935" s="2"/>
      <c r="AX935" s="2"/>
      <c r="AY935" s="2"/>
      <c r="AZ935" s="2"/>
      <c r="BA935" s="2"/>
      <c r="BB935" s="2"/>
      <c r="BC935" s="2"/>
      <c r="BD935" s="2"/>
      <c r="BE935" s="2"/>
      <c r="BF935" s="2"/>
      <c r="BG935" s="2"/>
      <c r="BH935" s="2"/>
    </row>
    <row r="936" spans="1:60" x14ac:dyDescent="0.3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  <c r="AI936" s="2"/>
      <c r="AJ936" s="2"/>
      <c r="AK936" s="2"/>
      <c r="AL936" s="2"/>
      <c r="AM936" s="2"/>
      <c r="AN936" s="2"/>
      <c r="AO936" s="2"/>
      <c r="AP936" s="2"/>
      <c r="AQ936" s="2"/>
      <c r="AR936" s="2"/>
      <c r="AS936" s="2"/>
      <c r="AT936" s="2"/>
      <c r="AU936" s="2"/>
      <c r="AV936" s="2"/>
      <c r="AW936" s="2"/>
      <c r="AX936" s="2"/>
      <c r="AY936" s="2"/>
      <c r="AZ936" s="2"/>
      <c r="BA936" s="2"/>
      <c r="BB936" s="2"/>
      <c r="BC936" s="2"/>
      <c r="BD936" s="2"/>
      <c r="BE936" s="2"/>
      <c r="BF936" s="2"/>
      <c r="BG936" s="2"/>
      <c r="BH936" s="2"/>
    </row>
    <row r="937" spans="1:60" x14ac:dyDescent="0.3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  <c r="AI937" s="2"/>
      <c r="AJ937" s="2"/>
      <c r="AK937" s="2"/>
      <c r="AL937" s="2"/>
      <c r="AM937" s="2"/>
      <c r="AN937" s="2"/>
      <c r="AO937" s="2"/>
      <c r="AP937" s="2"/>
      <c r="AQ937" s="2"/>
      <c r="AR937" s="2"/>
      <c r="AS937" s="2"/>
      <c r="AT937" s="2"/>
      <c r="AU937" s="2"/>
      <c r="AV937" s="2"/>
      <c r="AW937" s="2"/>
      <c r="AX937" s="2"/>
      <c r="AY937" s="2"/>
      <c r="AZ937" s="2"/>
      <c r="BA937" s="2"/>
      <c r="BB937" s="2"/>
      <c r="BC937" s="2"/>
      <c r="BD937" s="2"/>
      <c r="BE937" s="2"/>
      <c r="BF937" s="2"/>
      <c r="BG937" s="2"/>
      <c r="BH937" s="2"/>
    </row>
    <row r="938" spans="1:60" x14ac:dyDescent="0.3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  <c r="AS938" s="2"/>
      <c r="AT938" s="2"/>
      <c r="AU938" s="2"/>
      <c r="AV938" s="2"/>
      <c r="AW938" s="2"/>
      <c r="AX938" s="2"/>
      <c r="AY938" s="2"/>
      <c r="AZ938" s="2"/>
      <c r="BA938" s="2"/>
      <c r="BB938" s="2"/>
      <c r="BC938" s="2"/>
      <c r="BD938" s="2"/>
      <c r="BE938" s="2"/>
      <c r="BF938" s="2"/>
      <c r="BG938" s="2"/>
      <c r="BH938" s="2"/>
    </row>
    <row r="939" spans="1:60" x14ac:dyDescent="0.3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  <c r="AS939" s="2"/>
      <c r="AT939" s="2"/>
      <c r="AU939" s="2"/>
      <c r="AV939" s="2"/>
      <c r="AW939" s="2"/>
      <c r="AX939" s="2"/>
      <c r="AY939" s="2"/>
      <c r="AZ939" s="2"/>
      <c r="BA939" s="2"/>
      <c r="BB939" s="2"/>
      <c r="BC939" s="2"/>
      <c r="BD939" s="2"/>
      <c r="BE939" s="2"/>
      <c r="BF939" s="2"/>
      <c r="BG939" s="2"/>
      <c r="BH939" s="2"/>
    </row>
    <row r="940" spans="1:60" x14ac:dyDescent="0.3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/>
      <c r="AS940" s="2"/>
      <c r="AT940" s="2"/>
      <c r="AU940" s="2"/>
      <c r="AV940" s="2"/>
      <c r="AW940" s="2"/>
      <c r="AX940" s="2"/>
      <c r="AY940" s="2"/>
      <c r="AZ940" s="2"/>
      <c r="BA940" s="2"/>
      <c r="BB940" s="2"/>
      <c r="BC940" s="2"/>
      <c r="BD940" s="2"/>
      <c r="BE940" s="2"/>
      <c r="BF940" s="2"/>
      <c r="BG940" s="2"/>
      <c r="BH940" s="2"/>
    </row>
    <row r="941" spans="1:60" x14ac:dyDescent="0.3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  <c r="AR941" s="2"/>
      <c r="AS941" s="2"/>
      <c r="AT941" s="2"/>
      <c r="AU941" s="2"/>
      <c r="AV941" s="2"/>
      <c r="AW941" s="2"/>
      <c r="AX941" s="2"/>
      <c r="AY941" s="2"/>
      <c r="AZ941" s="2"/>
      <c r="BA941" s="2"/>
      <c r="BB941" s="2"/>
      <c r="BC941" s="2"/>
      <c r="BD941" s="2"/>
      <c r="BE941" s="2"/>
      <c r="BF941" s="2"/>
      <c r="BG941" s="2"/>
      <c r="BH941" s="2"/>
    </row>
    <row r="942" spans="1:60" x14ac:dyDescent="0.3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  <c r="AP942" s="2"/>
      <c r="AQ942" s="2"/>
      <c r="AR942" s="2"/>
      <c r="AS942" s="2"/>
      <c r="AT942" s="2"/>
      <c r="AU942" s="2"/>
      <c r="AV942" s="2"/>
      <c r="AW942" s="2"/>
      <c r="AX942" s="2"/>
      <c r="AY942" s="2"/>
      <c r="AZ942" s="2"/>
      <c r="BA942" s="2"/>
      <c r="BB942" s="2"/>
      <c r="BC942" s="2"/>
      <c r="BD942" s="2"/>
      <c r="BE942" s="2"/>
      <c r="BF942" s="2"/>
      <c r="BG942" s="2"/>
      <c r="BH942" s="2"/>
    </row>
    <row r="943" spans="1:60" x14ac:dyDescent="0.3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  <c r="AP943" s="2"/>
      <c r="AQ943" s="2"/>
      <c r="AR943" s="2"/>
      <c r="AS943" s="2"/>
      <c r="AT943" s="2"/>
      <c r="AU943" s="2"/>
      <c r="AV943" s="2"/>
      <c r="AW943" s="2"/>
      <c r="AX943" s="2"/>
      <c r="AY943" s="2"/>
      <c r="AZ943" s="2"/>
      <c r="BA943" s="2"/>
      <c r="BB943" s="2"/>
      <c r="BC943" s="2"/>
      <c r="BD943" s="2"/>
      <c r="BE943" s="2"/>
      <c r="BF943" s="2"/>
      <c r="BG943" s="2"/>
      <c r="BH943" s="2"/>
    </row>
    <row r="944" spans="1:60" x14ac:dyDescent="0.3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  <c r="AP944" s="2"/>
      <c r="AQ944" s="2"/>
      <c r="AR944" s="2"/>
      <c r="AS944" s="2"/>
      <c r="AT944" s="2"/>
      <c r="AU944" s="2"/>
      <c r="AV944" s="2"/>
      <c r="AW944" s="2"/>
      <c r="AX944" s="2"/>
      <c r="AY944" s="2"/>
      <c r="AZ944" s="2"/>
      <c r="BA944" s="2"/>
      <c r="BB944" s="2"/>
      <c r="BC944" s="2"/>
      <c r="BD944" s="2"/>
      <c r="BE944" s="2"/>
      <c r="BF944" s="2"/>
      <c r="BG944" s="2"/>
      <c r="BH944" s="2"/>
    </row>
    <row r="945" spans="1:60" x14ac:dyDescent="0.3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  <c r="AP945" s="2"/>
      <c r="AQ945" s="2"/>
      <c r="AR945" s="2"/>
      <c r="AS945" s="2"/>
      <c r="AT945" s="2"/>
      <c r="AU945" s="2"/>
      <c r="AV945" s="2"/>
      <c r="AW945" s="2"/>
      <c r="AX945" s="2"/>
      <c r="AY945" s="2"/>
      <c r="AZ945" s="2"/>
      <c r="BA945" s="2"/>
      <c r="BB945" s="2"/>
      <c r="BC945" s="2"/>
      <c r="BD945" s="2"/>
      <c r="BE945" s="2"/>
      <c r="BF945" s="2"/>
      <c r="BG945" s="2"/>
      <c r="BH945" s="2"/>
    </row>
    <row r="946" spans="1:60" x14ac:dyDescent="0.3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  <c r="AP946" s="2"/>
      <c r="AQ946" s="2"/>
      <c r="AR946" s="2"/>
      <c r="AS946" s="2"/>
      <c r="AT946" s="2"/>
      <c r="AU946" s="2"/>
      <c r="AV946" s="2"/>
      <c r="AW946" s="2"/>
      <c r="AX946" s="2"/>
      <c r="AY946" s="2"/>
      <c r="AZ946" s="2"/>
      <c r="BA946" s="2"/>
      <c r="BB946" s="2"/>
      <c r="BC946" s="2"/>
      <c r="BD946" s="2"/>
      <c r="BE946" s="2"/>
      <c r="BF946" s="2"/>
      <c r="BG946" s="2"/>
      <c r="BH946" s="2"/>
    </row>
    <row r="947" spans="1:60" x14ac:dyDescent="0.3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  <c r="AQ947" s="2"/>
      <c r="AR947" s="2"/>
      <c r="AS947" s="2"/>
      <c r="AT947" s="2"/>
      <c r="AU947" s="2"/>
      <c r="AV947" s="2"/>
      <c r="AW947" s="2"/>
      <c r="AX947" s="2"/>
      <c r="AY947" s="2"/>
      <c r="AZ947" s="2"/>
      <c r="BA947" s="2"/>
      <c r="BB947" s="2"/>
      <c r="BC947" s="2"/>
      <c r="BD947" s="2"/>
      <c r="BE947" s="2"/>
      <c r="BF947" s="2"/>
      <c r="BG947" s="2"/>
      <c r="BH947" s="2"/>
    </row>
    <row r="948" spans="1:60" x14ac:dyDescent="0.3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  <c r="AQ948" s="2"/>
      <c r="AR948" s="2"/>
      <c r="AS948" s="2"/>
      <c r="AT948" s="2"/>
      <c r="AU948" s="2"/>
      <c r="AV948" s="2"/>
      <c r="AW948" s="2"/>
      <c r="AX948" s="2"/>
      <c r="AY948" s="2"/>
      <c r="AZ948" s="2"/>
      <c r="BA948" s="2"/>
      <c r="BB948" s="2"/>
      <c r="BC948" s="2"/>
      <c r="BD948" s="2"/>
      <c r="BE948" s="2"/>
      <c r="BF948" s="2"/>
      <c r="BG948" s="2"/>
      <c r="BH948" s="2"/>
    </row>
    <row r="949" spans="1:60" x14ac:dyDescent="0.3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  <c r="AQ949" s="2"/>
      <c r="AR949" s="2"/>
      <c r="AS949" s="2"/>
      <c r="AT949" s="2"/>
      <c r="AU949" s="2"/>
      <c r="AV949" s="2"/>
      <c r="AW949" s="2"/>
      <c r="AX949" s="2"/>
      <c r="AY949" s="2"/>
      <c r="AZ949" s="2"/>
      <c r="BA949" s="2"/>
      <c r="BB949" s="2"/>
      <c r="BC949" s="2"/>
      <c r="BD949" s="2"/>
      <c r="BE949" s="2"/>
      <c r="BF949" s="2"/>
      <c r="BG949" s="2"/>
      <c r="BH949" s="2"/>
    </row>
    <row r="950" spans="1:60" x14ac:dyDescent="0.3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  <c r="AO950" s="2"/>
      <c r="AP950" s="2"/>
      <c r="AQ950" s="2"/>
      <c r="AR950" s="2"/>
      <c r="AS950" s="2"/>
      <c r="AT950" s="2"/>
      <c r="AU950" s="2"/>
      <c r="AV950" s="2"/>
      <c r="AW950" s="2"/>
      <c r="AX950" s="2"/>
      <c r="AY950" s="2"/>
      <c r="AZ950" s="2"/>
      <c r="BA950" s="2"/>
      <c r="BB950" s="2"/>
      <c r="BC950" s="2"/>
      <c r="BD950" s="2"/>
      <c r="BE950" s="2"/>
      <c r="BF950" s="2"/>
      <c r="BG950" s="2"/>
      <c r="BH950" s="2"/>
    </row>
    <row r="951" spans="1:60" x14ac:dyDescent="0.3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2"/>
      <c r="AS951" s="2"/>
      <c r="AT951" s="2"/>
      <c r="AU951" s="2"/>
      <c r="AV951" s="2"/>
      <c r="AW951" s="2"/>
      <c r="AX951" s="2"/>
      <c r="AY951" s="2"/>
      <c r="AZ951" s="2"/>
      <c r="BA951" s="2"/>
      <c r="BB951" s="2"/>
      <c r="BC951" s="2"/>
      <c r="BD951" s="2"/>
      <c r="BE951" s="2"/>
      <c r="BF951" s="2"/>
      <c r="BG951" s="2"/>
      <c r="BH951" s="2"/>
    </row>
    <row r="952" spans="1:60" x14ac:dyDescent="0.3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  <c r="AS952" s="2"/>
      <c r="AT952" s="2"/>
      <c r="AU952" s="2"/>
      <c r="AV952" s="2"/>
      <c r="AW952" s="2"/>
      <c r="AX952" s="2"/>
      <c r="AY952" s="2"/>
      <c r="AZ952" s="2"/>
      <c r="BA952" s="2"/>
      <c r="BB952" s="2"/>
      <c r="BC952" s="2"/>
      <c r="BD952" s="2"/>
      <c r="BE952" s="2"/>
      <c r="BF952" s="2"/>
      <c r="BG952" s="2"/>
      <c r="BH952" s="2"/>
    </row>
    <row r="953" spans="1:60" x14ac:dyDescent="0.3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  <c r="AR953" s="2"/>
      <c r="AS953" s="2"/>
      <c r="AT953" s="2"/>
      <c r="AU953" s="2"/>
      <c r="AV953" s="2"/>
      <c r="AW953" s="2"/>
      <c r="AX953" s="2"/>
      <c r="AY953" s="2"/>
      <c r="AZ953" s="2"/>
      <c r="BA953" s="2"/>
      <c r="BB953" s="2"/>
      <c r="BC953" s="2"/>
      <c r="BD953" s="2"/>
      <c r="BE953" s="2"/>
      <c r="BF953" s="2"/>
      <c r="BG953" s="2"/>
      <c r="BH953" s="2"/>
    </row>
    <row r="954" spans="1:60" x14ac:dyDescent="0.3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  <c r="AI954" s="2"/>
      <c r="AJ954" s="2"/>
      <c r="AK954" s="2"/>
      <c r="AL954" s="2"/>
      <c r="AM954" s="2"/>
      <c r="AN954" s="2"/>
      <c r="AO954" s="2"/>
      <c r="AP954" s="2"/>
      <c r="AQ954" s="2"/>
      <c r="AR954" s="2"/>
      <c r="AS954" s="2"/>
      <c r="AT954" s="2"/>
      <c r="AU954" s="2"/>
      <c r="AV954" s="2"/>
      <c r="AW954" s="2"/>
      <c r="AX954" s="2"/>
      <c r="AY954" s="2"/>
      <c r="AZ954" s="2"/>
      <c r="BA954" s="2"/>
      <c r="BB954" s="2"/>
      <c r="BC954" s="2"/>
      <c r="BD954" s="2"/>
      <c r="BE954" s="2"/>
      <c r="BF954" s="2"/>
      <c r="BG954" s="2"/>
      <c r="BH954" s="2"/>
    </row>
    <row r="955" spans="1:60" x14ac:dyDescent="0.3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  <c r="AI955" s="2"/>
      <c r="AJ955" s="2"/>
      <c r="AK955" s="2"/>
      <c r="AL955" s="2"/>
      <c r="AM955" s="2"/>
      <c r="AN955" s="2"/>
      <c r="AO955" s="2"/>
      <c r="AP955" s="2"/>
      <c r="AQ955" s="2"/>
      <c r="AR955" s="2"/>
      <c r="AS955" s="2"/>
      <c r="AT955" s="2"/>
      <c r="AU955" s="2"/>
      <c r="AV955" s="2"/>
      <c r="AW955" s="2"/>
      <c r="AX955" s="2"/>
      <c r="AY955" s="2"/>
      <c r="AZ955" s="2"/>
      <c r="BA955" s="2"/>
      <c r="BB955" s="2"/>
      <c r="BC955" s="2"/>
      <c r="BD955" s="2"/>
      <c r="BE955" s="2"/>
      <c r="BF955" s="2"/>
      <c r="BG955" s="2"/>
      <c r="BH955" s="2"/>
    </row>
    <row r="956" spans="1:60" x14ac:dyDescent="0.3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  <c r="AS956" s="2"/>
      <c r="AT956" s="2"/>
      <c r="AU956" s="2"/>
      <c r="AV956" s="2"/>
      <c r="AW956" s="2"/>
      <c r="AX956" s="2"/>
      <c r="AY956" s="2"/>
      <c r="AZ956" s="2"/>
      <c r="BA956" s="2"/>
      <c r="BB956" s="2"/>
      <c r="BC956" s="2"/>
      <c r="BD956" s="2"/>
      <c r="BE956" s="2"/>
      <c r="BF956" s="2"/>
      <c r="BG956" s="2"/>
      <c r="BH956" s="2"/>
    </row>
    <row r="957" spans="1:60" x14ac:dyDescent="0.3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  <c r="AS957" s="2"/>
      <c r="AT957" s="2"/>
      <c r="AU957" s="2"/>
      <c r="AV957" s="2"/>
      <c r="AW957" s="2"/>
      <c r="AX957" s="2"/>
      <c r="AY957" s="2"/>
      <c r="AZ957" s="2"/>
      <c r="BA957" s="2"/>
      <c r="BB957" s="2"/>
      <c r="BC957" s="2"/>
      <c r="BD957" s="2"/>
      <c r="BE957" s="2"/>
      <c r="BF957" s="2"/>
      <c r="BG957" s="2"/>
      <c r="BH957" s="2"/>
    </row>
    <row r="958" spans="1:60" x14ac:dyDescent="0.3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  <c r="AR958" s="2"/>
      <c r="AS958" s="2"/>
      <c r="AT958" s="2"/>
      <c r="AU958" s="2"/>
      <c r="AV958" s="2"/>
      <c r="AW958" s="2"/>
      <c r="AX958" s="2"/>
      <c r="AY958" s="2"/>
      <c r="AZ958" s="2"/>
      <c r="BA958" s="2"/>
      <c r="BB958" s="2"/>
      <c r="BC958" s="2"/>
      <c r="BD958" s="2"/>
      <c r="BE958" s="2"/>
      <c r="BF958" s="2"/>
      <c r="BG958" s="2"/>
      <c r="BH958" s="2"/>
    </row>
    <row r="959" spans="1:60" x14ac:dyDescent="0.3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  <c r="AR959" s="2"/>
      <c r="AS959" s="2"/>
      <c r="AT959" s="2"/>
      <c r="AU959" s="2"/>
      <c r="AV959" s="2"/>
      <c r="AW959" s="2"/>
      <c r="AX959" s="2"/>
      <c r="AY959" s="2"/>
      <c r="AZ959" s="2"/>
      <c r="BA959" s="2"/>
      <c r="BB959" s="2"/>
      <c r="BC959" s="2"/>
      <c r="BD959" s="2"/>
      <c r="BE959" s="2"/>
      <c r="BF959" s="2"/>
      <c r="BG959" s="2"/>
      <c r="BH959" s="2"/>
    </row>
    <row r="960" spans="1:60" x14ac:dyDescent="0.3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  <c r="AP960" s="2"/>
      <c r="AQ960" s="2"/>
      <c r="AR960" s="2"/>
      <c r="AS960" s="2"/>
      <c r="AT960" s="2"/>
      <c r="AU960" s="2"/>
      <c r="AV960" s="2"/>
      <c r="AW960" s="2"/>
      <c r="AX960" s="2"/>
      <c r="AY960" s="2"/>
      <c r="AZ960" s="2"/>
      <c r="BA960" s="2"/>
      <c r="BB960" s="2"/>
      <c r="BC960" s="2"/>
      <c r="BD960" s="2"/>
      <c r="BE960" s="2"/>
      <c r="BF960" s="2"/>
      <c r="BG960" s="2"/>
      <c r="BH960" s="2"/>
    </row>
    <row r="961" spans="1:60" x14ac:dyDescent="0.3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  <c r="AO961" s="2"/>
      <c r="AP961" s="2"/>
      <c r="AQ961" s="2"/>
      <c r="AR961" s="2"/>
      <c r="AS961" s="2"/>
      <c r="AT961" s="2"/>
      <c r="AU961" s="2"/>
      <c r="AV961" s="2"/>
      <c r="AW961" s="2"/>
      <c r="AX961" s="2"/>
      <c r="AY961" s="2"/>
      <c r="AZ961" s="2"/>
      <c r="BA961" s="2"/>
      <c r="BB961" s="2"/>
      <c r="BC961" s="2"/>
      <c r="BD961" s="2"/>
      <c r="BE961" s="2"/>
      <c r="BF961" s="2"/>
      <c r="BG961" s="2"/>
      <c r="BH961" s="2"/>
    </row>
    <row r="962" spans="1:60" x14ac:dyDescent="0.3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/>
      <c r="AP962" s="2"/>
      <c r="AQ962" s="2"/>
      <c r="AR962" s="2"/>
      <c r="AS962" s="2"/>
      <c r="AT962" s="2"/>
      <c r="AU962" s="2"/>
      <c r="AV962" s="2"/>
      <c r="AW962" s="2"/>
      <c r="AX962" s="2"/>
      <c r="AY962" s="2"/>
      <c r="AZ962" s="2"/>
      <c r="BA962" s="2"/>
      <c r="BB962" s="2"/>
      <c r="BC962" s="2"/>
      <c r="BD962" s="2"/>
      <c r="BE962" s="2"/>
      <c r="BF962" s="2"/>
      <c r="BG962" s="2"/>
      <c r="BH962" s="2"/>
    </row>
    <row r="963" spans="1:60" x14ac:dyDescent="0.3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  <c r="AP963" s="2"/>
      <c r="AQ963" s="2"/>
      <c r="AR963" s="2"/>
      <c r="AS963" s="2"/>
      <c r="AT963" s="2"/>
      <c r="AU963" s="2"/>
      <c r="AV963" s="2"/>
      <c r="AW963" s="2"/>
      <c r="AX963" s="2"/>
      <c r="AY963" s="2"/>
      <c r="AZ963" s="2"/>
      <c r="BA963" s="2"/>
      <c r="BB963" s="2"/>
      <c r="BC963" s="2"/>
      <c r="BD963" s="2"/>
      <c r="BE963" s="2"/>
      <c r="BF963" s="2"/>
      <c r="BG963" s="2"/>
      <c r="BH963" s="2"/>
    </row>
    <row r="964" spans="1:60" x14ac:dyDescent="0.3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  <c r="AP964" s="2"/>
      <c r="AQ964" s="2"/>
      <c r="AR964" s="2"/>
      <c r="AS964" s="2"/>
      <c r="AT964" s="2"/>
      <c r="AU964" s="2"/>
      <c r="AV964" s="2"/>
      <c r="AW964" s="2"/>
      <c r="AX964" s="2"/>
      <c r="AY964" s="2"/>
      <c r="AZ964" s="2"/>
      <c r="BA964" s="2"/>
      <c r="BB964" s="2"/>
      <c r="BC964" s="2"/>
      <c r="BD964" s="2"/>
      <c r="BE964" s="2"/>
      <c r="BF964" s="2"/>
      <c r="BG964" s="2"/>
      <c r="BH964" s="2"/>
    </row>
    <row r="965" spans="1:60" x14ac:dyDescent="0.3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 s="2"/>
      <c r="AQ965" s="2"/>
      <c r="AR965" s="2"/>
      <c r="AS965" s="2"/>
      <c r="AT965" s="2"/>
      <c r="AU965" s="2"/>
      <c r="AV965" s="2"/>
      <c r="AW965" s="2"/>
      <c r="AX965" s="2"/>
      <c r="AY965" s="2"/>
      <c r="AZ965" s="2"/>
      <c r="BA965" s="2"/>
      <c r="BB965" s="2"/>
      <c r="BC965" s="2"/>
      <c r="BD965" s="2"/>
      <c r="BE965" s="2"/>
      <c r="BF965" s="2"/>
      <c r="BG965" s="2"/>
      <c r="BH965" s="2"/>
    </row>
    <row r="966" spans="1:60" x14ac:dyDescent="0.3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  <c r="AQ966" s="2"/>
      <c r="AR966" s="2"/>
      <c r="AS966" s="2"/>
      <c r="AT966" s="2"/>
      <c r="AU966" s="2"/>
      <c r="AV966" s="2"/>
      <c r="AW966" s="2"/>
      <c r="AX966" s="2"/>
      <c r="AY966" s="2"/>
      <c r="AZ966" s="2"/>
      <c r="BA966" s="2"/>
      <c r="BB966" s="2"/>
      <c r="BC966" s="2"/>
      <c r="BD966" s="2"/>
      <c r="BE966" s="2"/>
      <c r="BF966" s="2"/>
      <c r="BG966" s="2"/>
      <c r="BH966" s="2"/>
    </row>
    <row r="967" spans="1:60" x14ac:dyDescent="0.3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2"/>
      <c r="AQ967" s="2"/>
      <c r="AR967" s="2"/>
      <c r="AS967" s="2"/>
      <c r="AT967" s="2"/>
      <c r="AU967" s="2"/>
      <c r="AV967" s="2"/>
      <c r="AW967" s="2"/>
      <c r="AX967" s="2"/>
      <c r="AY967" s="2"/>
      <c r="AZ967" s="2"/>
      <c r="BA967" s="2"/>
      <c r="BB967" s="2"/>
      <c r="BC967" s="2"/>
      <c r="BD967" s="2"/>
      <c r="BE967" s="2"/>
      <c r="BF967" s="2"/>
      <c r="BG967" s="2"/>
      <c r="BH967" s="2"/>
    </row>
    <row r="968" spans="1:60" x14ac:dyDescent="0.3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L968" s="2"/>
      <c r="AM968" s="2"/>
      <c r="AN968" s="2"/>
      <c r="AO968" s="2"/>
      <c r="AP968" s="2"/>
      <c r="AQ968" s="2"/>
      <c r="AR968" s="2"/>
      <c r="AS968" s="2"/>
      <c r="AT968" s="2"/>
      <c r="AU968" s="2"/>
      <c r="AV968" s="2"/>
      <c r="AW968" s="2"/>
      <c r="AX968" s="2"/>
      <c r="AY968" s="2"/>
      <c r="AZ968" s="2"/>
      <c r="BA968" s="2"/>
      <c r="BB968" s="2"/>
      <c r="BC968" s="2"/>
      <c r="BD968" s="2"/>
      <c r="BE968" s="2"/>
      <c r="BF968" s="2"/>
      <c r="BG968" s="2"/>
      <c r="BH968" s="2"/>
    </row>
    <row r="969" spans="1:60" x14ac:dyDescent="0.3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  <c r="AQ969" s="2"/>
      <c r="AR969" s="2"/>
      <c r="AS969" s="2"/>
      <c r="AT969" s="2"/>
      <c r="AU969" s="2"/>
      <c r="AV969" s="2"/>
      <c r="AW969" s="2"/>
      <c r="AX969" s="2"/>
      <c r="AY969" s="2"/>
      <c r="AZ969" s="2"/>
      <c r="BA969" s="2"/>
      <c r="BB969" s="2"/>
      <c r="BC969" s="2"/>
      <c r="BD969" s="2"/>
      <c r="BE969" s="2"/>
      <c r="BF969" s="2"/>
      <c r="BG969" s="2"/>
      <c r="BH969" s="2"/>
    </row>
    <row r="970" spans="1:60" x14ac:dyDescent="0.3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  <c r="AS970" s="2"/>
      <c r="AT970" s="2"/>
      <c r="AU970" s="2"/>
      <c r="AV970" s="2"/>
      <c r="AW970" s="2"/>
      <c r="AX970" s="2"/>
      <c r="AY970" s="2"/>
      <c r="AZ970" s="2"/>
      <c r="BA970" s="2"/>
      <c r="BB970" s="2"/>
      <c r="BC970" s="2"/>
      <c r="BD970" s="2"/>
      <c r="BE970" s="2"/>
      <c r="BF970" s="2"/>
      <c r="BG970" s="2"/>
      <c r="BH970" s="2"/>
    </row>
    <row r="971" spans="1:60" x14ac:dyDescent="0.3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  <c r="AS971" s="2"/>
      <c r="AT971" s="2"/>
      <c r="AU971" s="2"/>
      <c r="AV971" s="2"/>
      <c r="AW971" s="2"/>
      <c r="AX971" s="2"/>
      <c r="AY971" s="2"/>
      <c r="AZ971" s="2"/>
      <c r="BA971" s="2"/>
      <c r="BB971" s="2"/>
      <c r="BC971" s="2"/>
      <c r="BD971" s="2"/>
      <c r="BE971" s="2"/>
      <c r="BF971" s="2"/>
      <c r="BG971" s="2"/>
      <c r="BH971" s="2"/>
    </row>
    <row r="972" spans="1:60" x14ac:dyDescent="0.3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  <c r="AI972" s="2"/>
      <c r="AJ972" s="2"/>
      <c r="AK972" s="2"/>
      <c r="AL972" s="2"/>
      <c r="AM972" s="2"/>
      <c r="AN972" s="2"/>
      <c r="AO972" s="2"/>
      <c r="AP972" s="2"/>
      <c r="AQ972" s="2"/>
      <c r="AR972" s="2"/>
      <c r="AS972" s="2"/>
      <c r="AT972" s="2"/>
      <c r="AU972" s="2"/>
      <c r="AV972" s="2"/>
      <c r="AW972" s="2"/>
      <c r="AX972" s="2"/>
      <c r="AY972" s="2"/>
      <c r="AZ972" s="2"/>
      <c r="BA972" s="2"/>
      <c r="BB972" s="2"/>
      <c r="BC972" s="2"/>
      <c r="BD972" s="2"/>
      <c r="BE972" s="2"/>
      <c r="BF972" s="2"/>
      <c r="BG972" s="2"/>
      <c r="BH972" s="2"/>
    </row>
    <row r="973" spans="1:60" x14ac:dyDescent="0.3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  <c r="AI973" s="2"/>
      <c r="AJ973" s="2"/>
      <c r="AK973" s="2"/>
      <c r="AL973" s="2"/>
      <c r="AM973" s="2"/>
      <c r="AN973" s="2"/>
      <c r="AO973" s="2"/>
      <c r="AP973" s="2"/>
      <c r="AQ973" s="2"/>
      <c r="AR973" s="2"/>
      <c r="AS973" s="2"/>
      <c r="AT973" s="2"/>
      <c r="AU973" s="2"/>
      <c r="AV973" s="2"/>
      <c r="AW973" s="2"/>
      <c r="AX973" s="2"/>
      <c r="AY973" s="2"/>
      <c r="AZ973" s="2"/>
      <c r="BA973" s="2"/>
      <c r="BB973" s="2"/>
      <c r="BC973" s="2"/>
      <c r="BD973" s="2"/>
      <c r="BE973" s="2"/>
      <c r="BF973" s="2"/>
      <c r="BG973" s="2"/>
      <c r="BH973" s="2"/>
    </row>
    <row r="974" spans="1:60" x14ac:dyDescent="0.3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  <c r="AS974" s="2"/>
      <c r="AT974" s="2"/>
      <c r="AU974" s="2"/>
      <c r="AV974" s="2"/>
      <c r="AW974" s="2"/>
      <c r="AX974" s="2"/>
      <c r="AY974" s="2"/>
      <c r="AZ974" s="2"/>
      <c r="BA974" s="2"/>
      <c r="BB974" s="2"/>
      <c r="BC974" s="2"/>
      <c r="BD974" s="2"/>
      <c r="BE974" s="2"/>
      <c r="BF974" s="2"/>
      <c r="BG974" s="2"/>
      <c r="BH974" s="2"/>
    </row>
    <row r="975" spans="1:60" x14ac:dyDescent="0.3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  <c r="AS975" s="2"/>
      <c r="AT975" s="2"/>
      <c r="AU975" s="2"/>
      <c r="AV975" s="2"/>
      <c r="AW975" s="2"/>
      <c r="AX975" s="2"/>
      <c r="AY975" s="2"/>
      <c r="AZ975" s="2"/>
      <c r="BA975" s="2"/>
      <c r="BB975" s="2"/>
      <c r="BC975" s="2"/>
      <c r="BD975" s="2"/>
      <c r="BE975" s="2"/>
      <c r="BF975" s="2"/>
      <c r="BG975" s="2"/>
      <c r="BH975" s="2"/>
    </row>
    <row r="976" spans="1:60" x14ac:dyDescent="0.3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  <c r="AS976" s="2"/>
      <c r="AT976" s="2"/>
      <c r="AU976" s="2"/>
      <c r="AV976" s="2"/>
      <c r="AW976" s="2"/>
      <c r="AX976" s="2"/>
      <c r="AY976" s="2"/>
      <c r="AZ976" s="2"/>
      <c r="BA976" s="2"/>
      <c r="BB976" s="2"/>
      <c r="BC976" s="2"/>
      <c r="BD976" s="2"/>
      <c r="BE976" s="2"/>
      <c r="BF976" s="2"/>
      <c r="BG976" s="2"/>
      <c r="BH976" s="2"/>
    </row>
    <row r="977" spans="1:60" x14ac:dyDescent="0.3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  <c r="AR977" s="2"/>
      <c r="AS977" s="2"/>
      <c r="AT977" s="2"/>
      <c r="AU977" s="2"/>
      <c r="AV977" s="2"/>
      <c r="AW977" s="2"/>
      <c r="AX977" s="2"/>
      <c r="AY977" s="2"/>
      <c r="AZ977" s="2"/>
      <c r="BA977" s="2"/>
      <c r="BB977" s="2"/>
      <c r="BC977" s="2"/>
      <c r="BD977" s="2"/>
      <c r="BE977" s="2"/>
      <c r="BF977" s="2"/>
      <c r="BG977" s="2"/>
      <c r="BH977" s="2"/>
    </row>
    <row r="978" spans="1:60" x14ac:dyDescent="0.3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  <c r="AP978" s="2"/>
      <c r="AQ978" s="2"/>
      <c r="AR978" s="2"/>
      <c r="AS978" s="2"/>
      <c r="AT978" s="2"/>
      <c r="AU978" s="2"/>
      <c r="AV978" s="2"/>
      <c r="AW978" s="2"/>
      <c r="AX978" s="2"/>
      <c r="AY978" s="2"/>
      <c r="AZ978" s="2"/>
      <c r="BA978" s="2"/>
      <c r="BB978" s="2"/>
      <c r="BC978" s="2"/>
      <c r="BD978" s="2"/>
      <c r="BE978" s="2"/>
      <c r="BF978" s="2"/>
      <c r="BG978" s="2"/>
      <c r="BH978" s="2"/>
    </row>
    <row r="979" spans="1:60" x14ac:dyDescent="0.3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  <c r="AO979" s="2"/>
      <c r="AP979" s="2"/>
      <c r="AQ979" s="2"/>
      <c r="AR979" s="2"/>
      <c r="AS979" s="2"/>
      <c r="AT979" s="2"/>
      <c r="AU979" s="2"/>
      <c r="AV979" s="2"/>
      <c r="AW979" s="2"/>
      <c r="AX979" s="2"/>
      <c r="AY979" s="2"/>
      <c r="AZ979" s="2"/>
      <c r="BA979" s="2"/>
      <c r="BB979" s="2"/>
      <c r="BC979" s="2"/>
      <c r="BD979" s="2"/>
      <c r="BE979" s="2"/>
      <c r="BF979" s="2"/>
      <c r="BG979" s="2"/>
      <c r="BH979" s="2"/>
    </row>
    <row r="980" spans="1:60" x14ac:dyDescent="0.3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/>
      <c r="AP980" s="2"/>
      <c r="AQ980" s="2"/>
      <c r="AR980" s="2"/>
      <c r="AS980" s="2"/>
      <c r="AT980" s="2"/>
      <c r="AU980" s="2"/>
      <c r="AV980" s="2"/>
      <c r="AW980" s="2"/>
      <c r="AX980" s="2"/>
      <c r="AY980" s="2"/>
      <c r="AZ980" s="2"/>
      <c r="BA980" s="2"/>
      <c r="BB980" s="2"/>
      <c r="BC980" s="2"/>
      <c r="BD980" s="2"/>
      <c r="BE980" s="2"/>
      <c r="BF980" s="2"/>
      <c r="BG980" s="2"/>
      <c r="BH980" s="2"/>
    </row>
    <row r="981" spans="1:60" x14ac:dyDescent="0.3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2"/>
      <c r="AP981" s="2"/>
      <c r="AQ981" s="2"/>
      <c r="AR981" s="2"/>
      <c r="AS981" s="2"/>
      <c r="AT981" s="2"/>
      <c r="AU981" s="2"/>
      <c r="AV981" s="2"/>
      <c r="AW981" s="2"/>
      <c r="AX981" s="2"/>
      <c r="AY981" s="2"/>
      <c r="AZ981" s="2"/>
      <c r="BA981" s="2"/>
      <c r="BB981" s="2"/>
      <c r="BC981" s="2"/>
      <c r="BD981" s="2"/>
      <c r="BE981" s="2"/>
      <c r="BF981" s="2"/>
      <c r="BG981" s="2"/>
      <c r="BH981" s="2"/>
    </row>
    <row r="982" spans="1:60" x14ac:dyDescent="0.3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  <c r="AP982" s="2"/>
      <c r="AQ982" s="2"/>
      <c r="AR982" s="2"/>
      <c r="AS982" s="2"/>
      <c r="AT982" s="2"/>
      <c r="AU982" s="2"/>
      <c r="AV982" s="2"/>
      <c r="AW982" s="2"/>
      <c r="AX982" s="2"/>
      <c r="AY982" s="2"/>
      <c r="AZ982" s="2"/>
      <c r="BA982" s="2"/>
      <c r="BB982" s="2"/>
      <c r="BC982" s="2"/>
      <c r="BD982" s="2"/>
      <c r="BE982" s="2"/>
      <c r="BF982" s="2"/>
      <c r="BG982" s="2"/>
      <c r="BH982" s="2"/>
    </row>
    <row r="983" spans="1:60" x14ac:dyDescent="0.3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  <c r="AP983" s="2"/>
      <c r="AQ983" s="2"/>
      <c r="AR983" s="2"/>
      <c r="AS983" s="2"/>
      <c r="AT983" s="2"/>
      <c r="AU983" s="2"/>
      <c r="AV983" s="2"/>
      <c r="AW983" s="2"/>
      <c r="AX983" s="2"/>
      <c r="AY983" s="2"/>
      <c r="AZ983" s="2"/>
      <c r="BA983" s="2"/>
      <c r="BB983" s="2"/>
      <c r="BC983" s="2"/>
      <c r="BD983" s="2"/>
      <c r="BE983" s="2"/>
      <c r="BF983" s="2"/>
      <c r="BG983" s="2"/>
      <c r="BH983" s="2"/>
    </row>
    <row r="984" spans="1:60" x14ac:dyDescent="0.3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  <c r="AM984" s="2"/>
      <c r="AN984" s="2"/>
      <c r="AO984" s="2"/>
      <c r="AP984" s="2"/>
      <c r="AQ984" s="2"/>
      <c r="AR984" s="2"/>
      <c r="AS984" s="2"/>
      <c r="AT984" s="2"/>
      <c r="AU984" s="2"/>
      <c r="AV984" s="2"/>
      <c r="AW984" s="2"/>
      <c r="AX984" s="2"/>
      <c r="AY984" s="2"/>
      <c r="AZ984" s="2"/>
      <c r="BA984" s="2"/>
      <c r="BB984" s="2"/>
      <c r="BC984" s="2"/>
      <c r="BD984" s="2"/>
      <c r="BE984" s="2"/>
      <c r="BF984" s="2"/>
      <c r="BG984" s="2"/>
      <c r="BH984" s="2"/>
    </row>
    <row r="985" spans="1:60" x14ac:dyDescent="0.3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  <c r="AL985" s="2"/>
      <c r="AM985" s="2"/>
      <c r="AN985" s="2"/>
      <c r="AO985" s="2"/>
      <c r="AP985" s="2"/>
      <c r="AQ985" s="2"/>
      <c r="AR985" s="2"/>
      <c r="AS985" s="2"/>
      <c r="AT985" s="2"/>
      <c r="AU985" s="2"/>
      <c r="AV985" s="2"/>
      <c r="AW985" s="2"/>
      <c r="AX985" s="2"/>
      <c r="AY985" s="2"/>
      <c r="AZ985" s="2"/>
      <c r="BA985" s="2"/>
      <c r="BB985" s="2"/>
      <c r="BC985" s="2"/>
      <c r="BD985" s="2"/>
      <c r="BE985" s="2"/>
      <c r="BF985" s="2"/>
      <c r="BG985" s="2"/>
      <c r="BH985" s="2"/>
    </row>
    <row r="986" spans="1:60" x14ac:dyDescent="0.3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  <c r="AI986" s="2"/>
      <c r="AJ986" s="2"/>
      <c r="AK986" s="2"/>
      <c r="AL986" s="2"/>
      <c r="AM986" s="2"/>
      <c r="AN986" s="2"/>
      <c r="AO986" s="2"/>
      <c r="AP986" s="2"/>
      <c r="AQ986" s="2"/>
      <c r="AR986" s="2"/>
      <c r="AS986" s="2"/>
      <c r="AT986" s="2"/>
      <c r="AU986" s="2"/>
      <c r="AV986" s="2"/>
      <c r="AW986" s="2"/>
      <c r="AX986" s="2"/>
      <c r="AY986" s="2"/>
      <c r="AZ986" s="2"/>
      <c r="BA986" s="2"/>
      <c r="BB986" s="2"/>
      <c r="BC986" s="2"/>
      <c r="BD986" s="2"/>
      <c r="BE986" s="2"/>
      <c r="BF986" s="2"/>
      <c r="BG986" s="2"/>
      <c r="BH986" s="2"/>
    </row>
    <row r="987" spans="1:60" x14ac:dyDescent="0.3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  <c r="AP987" s="2"/>
      <c r="AQ987" s="2"/>
      <c r="AR987" s="2"/>
      <c r="AS987" s="2"/>
      <c r="AT987" s="2"/>
      <c r="AU987" s="2"/>
      <c r="AV987" s="2"/>
      <c r="AW987" s="2"/>
      <c r="AX987" s="2"/>
      <c r="AY987" s="2"/>
      <c r="AZ987" s="2"/>
      <c r="BA987" s="2"/>
      <c r="BB987" s="2"/>
      <c r="BC987" s="2"/>
      <c r="BD987" s="2"/>
      <c r="BE987" s="2"/>
      <c r="BF987" s="2"/>
      <c r="BG987" s="2"/>
      <c r="BH987" s="2"/>
    </row>
    <row r="988" spans="1:60" x14ac:dyDescent="0.3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  <c r="AQ988" s="2"/>
      <c r="AR988" s="2"/>
      <c r="AS988" s="2"/>
      <c r="AT988" s="2"/>
      <c r="AU988" s="2"/>
      <c r="AV988" s="2"/>
      <c r="AW988" s="2"/>
      <c r="AX988" s="2"/>
      <c r="AY988" s="2"/>
      <c r="AZ988" s="2"/>
      <c r="BA988" s="2"/>
      <c r="BB988" s="2"/>
      <c r="BC988" s="2"/>
      <c r="BD988" s="2"/>
      <c r="BE988" s="2"/>
      <c r="BF988" s="2"/>
      <c r="BG988" s="2"/>
      <c r="BH988" s="2"/>
    </row>
    <row r="989" spans="1:60" x14ac:dyDescent="0.3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  <c r="AQ989" s="2"/>
      <c r="AR989" s="2"/>
      <c r="AS989" s="2"/>
      <c r="AT989" s="2"/>
      <c r="AU989" s="2"/>
      <c r="AV989" s="2"/>
      <c r="AW989" s="2"/>
      <c r="AX989" s="2"/>
      <c r="AY989" s="2"/>
      <c r="AZ989" s="2"/>
      <c r="BA989" s="2"/>
      <c r="BB989" s="2"/>
      <c r="BC989" s="2"/>
      <c r="BD989" s="2"/>
      <c r="BE989" s="2"/>
      <c r="BF989" s="2"/>
      <c r="BG989" s="2"/>
      <c r="BH989" s="2"/>
    </row>
  </sheetData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4BCA48-28C0-45C5-8344-31A36F5D0354}">
  <dimension ref="A1:H33"/>
  <sheetViews>
    <sheetView topLeftCell="A2" zoomScale="80" zoomScaleNormal="80" workbookViewId="0">
      <selection activeCell="A17" sqref="A17"/>
    </sheetView>
  </sheetViews>
  <sheetFormatPr defaultRowHeight="13.2" x14ac:dyDescent="0.25"/>
  <cols>
    <col min="1" max="1" width="27.21875" style="28" customWidth="1"/>
    <col min="2" max="2" width="12.33203125" style="28" bestFit="1" customWidth="1"/>
    <col min="3" max="8" width="9" style="28" bestFit="1" customWidth="1"/>
    <col min="9" max="16384" width="8.88671875" style="28"/>
  </cols>
  <sheetData>
    <row r="1" spans="1:8" x14ac:dyDescent="0.25">
      <c r="A1" s="7" t="s">
        <v>0</v>
      </c>
      <c r="B1" s="2"/>
      <c r="C1" s="2"/>
      <c r="D1" s="2"/>
      <c r="E1" s="2"/>
      <c r="F1" s="2"/>
      <c r="G1" s="2"/>
      <c r="H1" s="2"/>
    </row>
    <row r="2" spans="1:8" x14ac:dyDescent="0.25">
      <c r="A2" s="3" t="s">
        <v>1</v>
      </c>
      <c r="B2" s="2"/>
      <c r="C2" s="2"/>
      <c r="D2" s="2"/>
      <c r="E2" s="2"/>
      <c r="F2" s="2"/>
      <c r="G2" s="2"/>
      <c r="H2" s="2"/>
    </row>
    <row r="3" spans="1:8" x14ac:dyDescent="0.25">
      <c r="A3" s="7" t="s">
        <v>104</v>
      </c>
      <c r="B3" s="2"/>
      <c r="C3" s="2"/>
      <c r="D3" s="2"/>
      <c r="E3" s="2"/>
      <c r="F3" s="2"/>
      <c r="G3" s="2"/>
      <c r="H3" s="2"/>
    </row>
    <row r="4" spans="1:8" x14ac:dyDescent="0.25">
      <c r="A4" s="2"/>
      <c r="B4" s="23">
        <v>-6</v>
      </c>
      <c r="C4" s="23">
        <v>-5</v>
      </c>
      <c r="D4" s="23">
        <v>-4</v>
      </c>
      <c r="E4" s="23">
        <v>-3</v>
      </c>
      <c r="F4" s="23">
        <v>-2</v>
      </c>
      <c r="G4" s="23">
        <v>-1</v>
      </c>
      <c r="H4" s="23">
        <v>0</v>
      </c>
    </row>
    <row r="5" spans="1:8" x14ac:dyDescent="0.25">
      <c r="A5" s="29"/>
      <c r="B5" s="30" t="s">
        <v>3</v>
      </c>
      <c r="C5" s="30" t="s">
        <v>4</v>
      </c>
      <c r="D5" s="30" t="s">
        <v>5</v>
      </c>
      <c r="E5" s="30" t="s">
        <v>6</v>
      </c>
      <c r="F5" s="30" t="s">
        <v>7</v>
      </c>
      <c r="G5" s="30" t="s">
        <v>8</v>
      </c>
      <c r="H5" s="30" t="s">
        <v>9</v>
      </c>
    </row>
    <row r="6" spans="1:8" x14ac:dyDescent="0.25">
      <c r="A6" s="2"/>
      <c r="B6" s="2"/>
      <c r="C6" s="2"/>
      <c r="D6" s="2"/>
      <c r="E6" s="2"/>
      <c r="F6" s="2"/>
      <c r="G6" s="2"/>
      <c r="H6" s="2"/>
    </row>
    <row r="7" spans="1:8" x14ac:dyDescent="0.25">
      <c r="A7" s="1" t="s">
        <v>66</v>
      </c>
      <c r="B7" s="8"/>
      <c r="C7" s="8"/>
      <c r="D7" s="8"/>
      <c r="E7" s="8"/>
      <c r="F7" s="8"/>
      <c r="G7" s="8"/>
      <c r="H7" s="8"/>
    </row>
    <row r="8" spans="1:8" x14ac:dyDescent="0.25">
      <c r="A8" s="2" t="s">
        <v>101</v>
      </c>
      <c r="B8" s="8">
        <f>B22</f>
        <v>10000</v>
      </c>
      <c r="C8" s="8"/>
      <c r="D8" s="8"/>
      <c r="E8" s="8"/>
      <c r="F8" s="8"/>
      <c r="G8" s="8"/>
      <c r="H8" s="8"/>
    </row>
    <row r="9" spans="1:8" x14ac:dyDescent="0.25">
      <c r="A9" s="2" t="s">
        <v>102</v>
      </c>
      <c r="B9" s="8">
        <v>10000</v>
      </c>
      <c r="C9" s="8"/>
      <c r="D9" s="8"/>
      <c r="E9" s="8"/>
      <c r="F9" s="8"/>
      <c r="G9" s="8"/>
      <c r="H9" s="8"/>
    </row>
    <row r="10" spans="1:8" x14ac:dyDescent="0.25">
      <c r="A10" s="2" t="s">
        <v>103</v>
      </c>
      <c r="B10" s="8"/>
      <c r="C10" s="8">
        <f>B28</f>
        <v>4184.961320780907</v>
      </c>
      <c r="D10" s="8"/>
      <c r="E10" s="8"/>
      <c r="F10" s="8"/>
      <c r="G10" s="8"/>
      <c r="H10" s="8"/>
    </row>
    <row r="11" spans="1:8" x14ac:dyDescent="0.25">
      <c r="A11" s="2" t="s">
        <v>159</v>
      </c>
      <c r="B11" s="8"/>
      <c r="C11" s="8">
        <v>5000</v>
      </c>
      <c r="D11" s="8"/>
      <c r="E11" s="8"/>
      <c r="F11" s="8"/>
      <c r="G11" s="8"/>
      <c r="H11" s="8"/>
    </row>
    <row r="12" spans="1:8" x14ac:dyDescent="0.25">
      <c r="A12" s="2" t="s">
        <v>160</v>
      </c>
      <c r="B12" s="8"/>
      <c r="C12" s="8">
        <v>4000</v>
      </c>
      <c r="D12" s="8"/>
      <c r="E12" s="8"/>
      <c r="F12" s="8"/>
      <c r="G12" s="8"/>
      <c r="H12" s="8"/>
    </row>
    <row r="13" spans="1:8" x14ac:dyDescent="0.25">
      <c r="A13" s="2"/>
      <c r="B13" s="8"/>
      <c r="C13" s="8"/>
      <c r="D13" s="8"/>
      <c r="E13" s="8"/>
      <c r="F13" s="8"/>
      <c r="G13" s="8"/>
      <c r="H13" s="8"/>
    </row>
    <row r="14" spans="1:8" x14ac:dyDescent="0.25">
      <c r="A14" s="2"/>
      <c r="B14" s="2"/>
      <c r="C14" s="2"/>
      <c r="D14" s="2"/>
      <c r="E14" s="2"/>
      <c r="F14" s="2"/>
      <c r="G14" s="2"/>
      <c r="H14" s="2"/>
    </row>
    <row r="15" spans="1:8" x14ac:dyDescent="0.25">
      <c r="A15" s="11" t="s">
        <v>105</v>
      </c>
      <c r="B15" s="13">
        <f>SUM(B8:B13)</f>
        <v>20000</v>
      </c>
      <c r="C15" s="13">
        <f t="shared" ref="C15:H15" si="0">SUM(C8:C13)</f>
        <v>13184.961320780907</v>
      </c>
      <c r="D15" s="13">
        <f t="shared" si="0"/>
        <v>0</v>
      </c>
      <c r="E15" s="13">
        <f t="shared" si="0"/>
        <v>0</v>
      </c>
      <c r="F15" s="13">
        <f t="shared" si="0"/>
        <v>0</v>
      </c>
      <c r="G15" s="13">
        <f t="shared" si="0"/>
        <v>0</v>
      </c>
      <c r="H15" s="13">
        <f t="shared" si="0"/>
        <v>0</v>
      </c>
    </row>
    <row r="17" spans="1:2" x14ac:dyDescent="0.25">
      <c r="A17" s="42" t="s">
        <v>162</v>
      </c>
      <c r="B17" s="43">
        <f>SUM(B11:H12)/1.2-SUM(B11:H12)</f>
        <v>-1500</v>
      </c>
    </row>
    <row r="21" spans="1:2" x14ac:dyDescent="0.25">
      <c r="A21" s="33" t="s">
        <v>106</v>
      </c>
      <c r="B21" s="34"/>
    </row>
    <row r="22" spans="1:2" x14ac:dyDescent="0.25">
      <c r="A22" s="35" t="s">
        <v>113</v>
      </c>
      <c r="B22" s="36">
        <v>10000</v>
      </c>
    </row>
    <row r="23" spans="1:2" x14ac:dyDescent="0.25">
      <c r="A23" s="35" t="s">
        <v>107</v>
      </c>
      <c r="B23" s="36">
        <v>40000</v>
      </c>
    </row>
    <row r="24" spans="1:2" x14ac:dyDescent="0.25">
      <c r="A24" s="35" t="s">
        <v>108</v>
      </c>
      <c r="B24" s="36">
        <v>20</v>
      </c>
    </row>
    <row r="25" spans="1:2" x14ac:dyDescent="0.25">
      <c r="A25" s="35"/>
      <c r="B25" s="36"/>
    </row>
    <row r="26" spans="1:2" x14ac:dyDescent="0.25">
      <c r="A26" s="34" t="s">
        <v>109</v>
      </c>
      <c r="B26" s="38">
        <f>-PV(3.5%,B24,B23)</f>
        <v>568496.13207809068</v>
      </c>
    </row>
    <row r="27" spans="1:2" x14ac:dyDescent="0.25">
      <c r="A27" s="35"/>
      <c r="B27" s="36"/>
    </row>
    <row r="28" spans="1:2" x14ac:dyDescent="0.25">
      <c r="A28" s="33" t="s">
        <v>110</v>
      </c>
      <c r="B28" s="37">
        <f>(B26-150000)*0.01+IF(B22&gt;40000,B22*0.01,0)</f>
        <v>4184.961320780907</v>
      </c>
    </row>
    <row r="31" spans="1:2" x14ac:dyDescent="0.25">
      <c r="A31" s="28" t="s">
        <v>111</v>
      </c>
    </row>
    <row r="33" spans="1:1" x14ac:dyDescent="0.25">
      <c r="A33" s="28" t="s">
        <v>112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3FAEC7-5D20-43B7-BB05-CEBD1F4E7525}">
  <dimension ref="A1:P56"/>
  <sheetViews>
    <sheetView zoomScale="80" zoomScaleNormal="80" workbookViewId="0">
      <pane xSplit="5" ySplit="5" topLeftCell="F33" activePane="bottomRight" state="frozen"/>
      <selection pane="topRight" activeCell="F1" sqref="F1"/>
      <selection pane="bottomLeft" activeCell="A6" sqref="A6"/>
      <selection pane="bottomRight" activeCell="C49" sqref="C49"/>
    </sheetView>
  </sheetViews>
  <sheetFormatPr defaultRowHeight="14.4" x14ac:dyDescent="0.3"/>
  <cols>
    <col min="1" max="1" width="19.5546875" customWidth="1"/>
    <col min="3" max="3" width="10.44140625" bestFit="1" customWidth="1"/>
    <col min="6" max="6" width="2.44140625" customWidth="1"/>
  </cols>
  <sheetData>
    <row r="1" spans="1:16" x14ac:dyDescent="0.3">
      <c r="A1" s="7" t="s">
        <v>0</v>
      </c>
      <c r="B1" s="2"/>
      <c r="C1" s="2"/>
      <c r="D1" s="2"/>
      <c r="E1" s="2"/>
      <c r="F1" s="2"/>
      <c r="G1" s="2"/>
      <c r="H1" s="2"/>
    </row>
    <row r="2" spans="1:16" x14ac:dyDescent="0.3">
      <c r="A2" s="3" t="s">
        <v>1</v>
      </c>
      <c r="B2" s="2"/>
      <c r="C2" s="2"/>
      <c r="D2" s="2"/>
      <c r="E2" s="2"/>
      <c r="F2" s="2"/>
      <c r="G2" s="2"/>
      <c r="H2" s="2"/>
    </row>
    <row r="3" spans="1:16" x14ac:dyDescent="0.3">
      <c r="A3" s="7" t="s">
        <v>114</v>
      </c>
      <c r="B3" s="2"/>
      <c r="C3" s="2"/>
      <c r="D3" s="2"/>
      <c r="E3" s="2"/>
      <c r="F3" s="2"/>
      <c r="G3" s="2"/>
      <c r="H3" s="2"/>
    </row>
    <row r="4" spans="1:16" x14ac:dyDescent="0.3">
      <c r="A4" s="2"/>
      <c r="B4" s="23">
        <v>-6</v>
      </c>
      <c r="C4" s="23">
        <v>-5</v>
      </c>
      <c r="D4" s="23">
        <v>-4</v>
      </c>
      <c r="E4" s="23">
        <v>-3</v>
      </c>
      <c r="F4" s="23">
        <v>-2</v>
      </c>
      <c r="G4" s="23">
        <v>-1</v>
      </c>
      <c r="H4" s="23">
        <v>0</v>
      </c>
    </row>
    <row r="5" spans="1:16" x14ac:dyDescent="0.3">
      <c r="A5" s="44"/>
      <c r="B5" s="45"/>
      <c r="C5" s="45"/>
      <c r="D5" s="45"/>
      <c r="E5" s="45"/>
      <c r="F5" s="45"/>
      <c r="G5" s="46" t="s">
        <v>3</v>
      </c>
      <c r="H5" s="46" t="s">
        <v>4</v>
      </c>
      <c r="I5" s="46" t="s">
        <v>5</v>
      </c>
      <c r="J5" s="46" t="s">
        <v>6</v>
      </c>
      <c r="K5" s="46" t="s">
        <v>7</v>
      </c>
      <c r="L5" s="46" t="s">
        <v>8</v>
      </c>
      <c r="M5" s="46" t="s">
        <v>9</v>
      </c>
      <c r="N5" s="46"/>
      <c r="O5" s="46" t="s">
        <v>132</v>
      </c>
      <c r="P5" s="40" t="s">
        <v>133</v>
      </c>
    </row>
    <row r="6" spans="1:16" x14ac:dyDescent="0.3">
      <c r="A6" s="2"/>
      <c r="B6" s="2"/>
      <c r="C6" s="2"/>
      <c r="D6" s="2"/>
      <c r="E6" s="2"/>
      <c r="F6" s="2"/>
      <c r="G6" s="2"/>
      <c r="H6" s="2"/>
    </row>
    <row r="7" spans="1:16" x14ac:dyDescent="0.3">
      <c r="A7" s="1" t="s">
        <v>115</v>
      </c>
      <c r="B7" s="41" t="s">
        <v>129</v>
      </c>
      <c r="C7" s="41" t="s">
        <v>130</v>
      </c>
      <c r="D7" s="41" t="s">
        <v>71</v>
      </c>
      <c r="E7" s="41" t="s">
        <v>131</v>
      </c>
      <c r="F7" s="2"/>
      <c r="G7" s="2"/>
      <c r="H7" s="2"/>
    </row>
    <row r="8" spans="1:16" x14ac:dyDescent="0.3">
      <c r="A8" s="2" t="s">
        <v>116</v>
      </c>
      <c r="B8" s="8">
        <v>1</v>
      </c>
      <c r="C8" s="8">
        <v>4000</v>
      </c>
      <c r="D8" s="8">
        <f>C8*0.2</f>
        <v>800</v>
      </c>
      <c r="E8" s="8">
        <f>B8*C8*1.2</f>
        <v>4800</v>
      </c>
      <c r="F8" s="8"/>
      <c r="G8" s="8">
        <v>6000</v>
      </c>
      <c r="H8" s="8"/>
      <c r="I8" s="8"/>
      <c r="J8" s="8"/>
      <c r="K8" s="8"/>
      <c r="L8" s="8"/>
      <c r="M8" s="8"/>
      <c r="N8" s="8"/>
      <c r="O8" s="8">
        <f>SUM(G8:M8)-E8</f>
        <v>1200</v>
      </c>
    </row>
    <row r="9" spans="1:16" x14ac:dyDescent="0.3">
      <c r="A9" s="2" t="s">
        <v>117</v>
      </c>
      <c r="B9" s="8">
        <v>1</v>
      </c>
      <c r="C9" s="8">
        <v>500</v>
      </c>
      <c r="D9" s="8">
        <f t="shared" ref="D9:D15" si="0">C9*0.2</f>
        <v>100</v>
      </c>
      <c r="E9" s="8">
        <f t="shared" ref="E9:E50" si="1">B9*C9*1.2</f>
        <v>600</v>
      </c>
      <c r="F9" s="8"/>
      <c r="G9" s="8"/>
      <c r="H9" s="8">
        <v>600</v>
      </c>
      <c r="I9" s="8"/>
      <c r="J9" s="8"/>
      <c r="K9" s="8"/>
      <c r="L9" s="8"/>
      <c r="M9" s="8"/>
      <c r="N9" s="8"/>
      <c r="O9" s="8">
        <f t="shared" ref="O9:O50" si="2">SUM(G9:M9)-E9</f>
        <v>0</v>
      </c>
    </row>
    <row r="10" spans="1:16" x14ac:dyDescent="0.3">
      <c r="A10" s="2" t="s">
        <v>118</v>
      </c>
      <c r="B10" s="8">
        <v>1</v>
      </c>
      <c r="C10" s="8">
        <v>0</v>
      </c>
      <c r="D10" s="8">
        <f t="shared" si="0"/>
        <v>0</v>
      </c>
      <c r="E10" s="8">
        <f t="shared" si="1"/>
        <v>0</v>
      </c>
      <c r="F10" s="8"/>
      <c r="G10" s="8"/>
      <c r="H10" s="8"/>
      <c r="I10" s="8"/>
      <c r="J10" s="8"/>
      <c r="K10" s="8"/>
      <c r="L10" s="8"/>
      <c r="M10" s="8"/>
      <c r="N10" s="8"/>
      <c r="O10" s="8">
        <f t="shared" si="2"/>
        <v>0</v>
      </c>
    </row>
    <row r="11" spans="1:16" x14ac:dyDescent="0.3">
      <c r="A11" s="2" t="s">
        <v>119</v>
      </c>
      <c r="B11" s="9">
        <v>1</v>
      </c>
      <c r="C11" s="9">
        <v>0</v>
      </c>
      <c r="D11" s="8">
        <f t="shared" si="0"/>
        <v>0</v>
      </c>
      <c r="E11" s="8">
        <f t="shared" si="1"/>
        <v>0</v>
      </c>
      <c r="F11" s="9"/>
      <c r="G11" s="8"/>
      <c r="H11" s="8"/>
      <c r="I11" s="8"/>
      <c r="J11" s="8"/>
      <c r="K11" s="8"/>
      <c r="L11" s="8"/>
      <c r="M11" s="8"/>
      <c r="N11" s="8"/>
      <c r="O11" s="8">
        <f t="shared" si="2"/>
        <v>0</v>
      </c>
    </row>
    <row r="12" spans="1:16" x14ac:dyDescent="0.3">
      <c r="A12" s="2" t="s">
        <v>120</v>
      </c>
      <c r="B12" s="8">
        <v>1</v>
      </c>
      <c r="C12" s="8">
        <v>0</v>
      </c>
      <c r="D12" s="8">
        <f t="shared" si="0"/>
        <v>0</v>
      </c>
      <c r="E12" s="8">
        <f t="shared" si="1"/>
        <v>0</v>
      </c>
      <c r="G12" s="8"/>
      <c r="H12" s="8"/>
      <c r="I12" s="8"/>
      <c r="J12" s="8"/>
      <c r="K12" s="8"/>
      <c r="L12" s="8"/>
      <c r="M12" s="8"/>
      <c r="N12" s="8"/>
      <c r="O12" s="8">
        <f t="shared" si="2"/>
        <v>0</v>
      </c>
    </row>
    <row r="13" spans="1:16" x14ac:dyDescent="0.3">
      <c r="A13" s="2" t="s">
        <v>143</v>
      </c>
      <c r="B13" s="8">
        <v>1</v>
      </c>
      <c r="C13" s="8">
        <v>2000</v>
      </c>
      <c r="D13" s="8">
        <f t="shared" si="0"/>
        <v>400</v>
      </c>
      <c r="E13" s="8">
        <f t="shared" si="1"/>
        <v>2400</v>
      </c>
      <c r="G13" s="8"/>
      <c r="H13" s="8">
        <v>2400</v>
      </c>
      <c r="I13" s="8"/>
      <c r="J13" s="8"/>
      <c r="K13" s="8"/>
      <c r="L13" s="8"/>
      <c r="M13" s="8"/>
      <c r="N13" s="8"/>
      <c r="O13" s="8">
        <f t="shared" si="2"/>
        <v>0</v>
      </c>
    </row>
    <row r="14" spans="1:16" x14ac:dyDescent="0.3">
      <c r="A14" s="2" t="s">
        <v>144</v>
      </c>
      <c r="B14" s="8">
        <v>1</v>
      </c>
      <c r="C14" s="8">
        <v>3000</v>
      </c>
      <c r="D14" s="8">
        <f t="shared" si="0"/>
        <v>600</v>
      </c>
      <c r="E14" s="8">
        <f t="shared" si="1"/>
        <v>3600</v>
      </c>
      <c r="G14" s="8"/>
      <c r="H14" s="8">
        <v>3600</v>
      </c>
      <c r="I14" s="8"/>
      <c r="J14" s="8"/>
      <c r="K14" s="8"/>
      <c r="L14" s="8"/>
      <c r="M14" s="8"/>
      <c r="N14" s="8"/>
      <c r="O14" s="8">
        <f t="shared" si="2"/>
        <v>0</v>
      </c>
    </row>
    <row r="15" spans="1:16" x14ac:dyDescent="0.3">
      <c r="A15" s="2" t="s">
        <v>145</v>
      </c>
      <c r="B15" s="8">
        <v>1</v>
      </c>
      <c r="C15" s="8">
        <v>8000</v>
      </c>
      <c r="D15" s="8">
        <f t="shared" si="0"/>
        <v>1600</v>
      </c>
      <c r="E15" s="8">
        <f t="shared" si="1"/>
        <v>9600</v>
      </c>
      <c r="G15" s="8"/>
      <c r="H15" s="8">
        <v>9600</v>
      </c>
      <c r="I15" s="8"/>
      <c r="J15" s="8"/>
      <c r="K15" s="8"/>
      <c r="L15" s="8"/>
      <c r="M15" s="8"/>
      <c r="N15" s="8"/>
      <c r="O15" s="8">
        <f t="shared" si="2"/>
        <v>0</v>
      </c>
    </row>
    <row r="16" spans="1:16" x14ac:dyDescent="0.3">
      <c r="E16" s="8"/>
      <c r="G16" s="8"/>
      <c r="H16" s="8"/>
      <c r="I16" s="8"/>
      <c r="J16" s="8"/>
      <c r="K16" s="8"/>
      <c r="L16" s="8"/>
      <c r="M16" s="8"/>
      <c r="N16" s="8"/>
      <c r="O16" s="8">
        <f t="shared" si="2"/>
        <v>0</v>
      </c>
    </row>
    <row r="17" spans="1:15" x14ac:dyDescent="0.3">
      <c r="A17" s="12" t="s">
        <v>121</v>
      </c>
      <c r="E17" s="8"/>
      <c r="G17" s="8"/>
      <c r="H17" s="8"/>
      <c r="I17" s="8"/>
      <c r="J17" s="8"/>
      <c r="K17" s="8"/>
      <c r="L17" s="8"/>
      <c r="M17" s="8"/>
      <c r="N17" s="8"/>
      <c r="O17" s="8">
        <f t="shared" si="2"/>
        <v>0</v>
      </c>
    </row>
    <row r="18" spans="1:15" x14ac:dyDescent="0.3">
      <c r="A18" s="2" t="s">
        <v>122</v>
      </c>
      <c r="B18" s="8">
        <v>2</v>
      </c>
      <c r="C18" s="8">
        <v>1500</v>
      </c>
      <c r="D18" s="8">
        <f t="shared" ref="D18:D24" si="3">C18*0.2</f>
        <v>300</v>
      </c>
      <c r="E18" s="8">
        <f t="shared" si="1"/>
        <v>3600</v>
      </c>
      <c r="G18" s="8"/>
      <c r="H18" s="8"/>
      <c r="I18" s="8"/>
      <c r="J18" s="8">
        <v>3600</v>
      </c>
      <c r="K18" s="8"/>
      <c r="L18" s="8"/>
      <c r="M18" s="8"/>
      <c r="N18" s="8"/>
      <c r="O18" s="8">
        <f t="shared" si="2"/>
        <v>0</v>
      </c>
    </row>
    <row r="19" spans="1:15" x14ac:dyDescent="0.3">
      <c r="A19" s="2" t="s">
        <v>123</v>
      </c>
      <c r="B19" s="8">
        <v>3</v>
      </c>
      <c r="C19" s="8">
        <v>500</v>
      </c>
      <c r="D19" s="8">
        <f t="shared" si="3"/>
        <v>100</v>
      </c>
      <c r="E19" s="8">
        <f t="shared" si="1"/>
        <v>1800</v>
      </c>
      <c r="G19" s="8"/>
      <c r="H19" s="8"/>
      <c r="I19" s="8"/>
      <c r="J19" s="8">
        <v>1800</v>
      </c>
      <c r="K19" s="8"/>
      <c r="L19" s="8"/>
      <c r="M19" s="8"/>
      <c r="N19" s="8"/>
      <c r="O19" s="8">
        <f t="shared" si="2"/>
        <v>0</v>
      </c>
    </row>
    <row r="20" spans="1:15" x14ac:dyDescent="0.3">
      <c r="A20" s="2" t="s">
        <v>124</v>
      </c>
      <c r="B20" s="8">
        <v>1</v>
      </c>
      <c r="C20" s="8">
        <v>1000</v>
      </c>
      <c r="D20" s="8">
        <f t="shared" si="3"/>
        <v>200</v>
      </c>
      <c r="E20" s="8">
        <f t="shared" si="1"/>
        <v>1200</v>
      </c>
      <c r="G20" s="8"/>
      <c r="H20" s="8"/>
      <c r="I20" s="8"/>
      <c r="J20" s="8">
        <v>1200</v>
      </c>
      <c r="K20" s="8"/>
      <c r="L20" s="8"/>
      <c r="M20" s="8"/>
      <c r="N20" s="8"/>
      <c r="O20" s="8">
        <f t="shared" si="2"/>
        <v>0</v>
      </c>
    </row>
    <row r="21" spans="1:15" x14ac:dyDescent="0.3">
      <c r="A21" s="2" t="s">
        <v>125</v>
      </c>
      <c r="B21" s="8">
        <v>1</v>
      </c>
      <c r="C21" s="8">
        <v>1000</v>
      </c>
      <c r="D21" s="8">
        <f t="shared" si="3"/>
        <v>200</v>
      </c>
      <c r="E21" s="8">
        <f t="shared" si="1"/>
        <v>1200</v>
      </c>
      <c r="G21" s="8"/>
      <c r="H21" s="8"/>
      <c r="I21" s="8"/>
      <c r="J21" s="8">
        <v>1200</v>
      </c>
      <c r="K21" s="8"/>
      <c r="L21" s="8"/>
      <c r="M21" s="8"/>
      <c r="N21" s="8"/>
      <c r="O21" s="8">
        <f t="shared" si="2"/>
        <v>0</v>
      </c>
    </row>
    <row r="22" spans="1:15" x14ac:dyDescent="0.3">
      <c r="A22" s="2" t="s">
        <v>126</v>
      </c>
      <c r="B22" s="8">
        <v>1</v>
      </c>
      <c r="C22" s="8">
        <v>500</v>
      </c>
      <c r="D22" s="8">
        <f t="shared" si="3"/>
        <v>100</v>
      </c>
      <c r="E22" s="8">
        <f t="shared" si="1"/>
        <v>600</v>
      </c>
      <c r="G22" s="8"/>
      <c r="H22" s="8"/>
      <c r="I22" s="8">
        <v>600</v>
      </c>
      <c r="J22" s="8"/>
      <c r="K22" s="8"/>
      <c r="L22" s="8"/>
      <c r="M22" s="8"/>
      <c r="N22" s="8"/>
      <c r="O22" s="8">
        <f t="shared" si="2"/>
        <v>0</v>
      </c>
    </row>
    <row r="23" spans="1:15" x14ac:dyDescent="0.3">
      <c r="A23" s="2" t="s">
        <v>127</v>
      </c>
      <c r="B23" s="8">
        <v>1</v>
      </c>
      <c r="C23" s="8">
        <v>5000</v>
      </c>
      <c r="D23" s="8">
        <f t="shared" si="3"/>
        <v>1000</v>
      </c>
      <c r="E23" s="8">
        <f t="shared" si="1"/>
        <v>6000</v>
      </c>
      <c r="G23" s="8"/>
      <c r="H23" s="8"/>
      <c r="I23" s="8">
        <v>6000</v>
      </c>
      <c r="J23" s="8"/>
      <c r="K23" s="8"/>
      <c r="L23" s="8"/>
      <c r="M23" s="8"/>
      <c r="N23" s="8"/>
      <c r="O23" s="8">
        <f t="shared" si="2"/>
        <v>0</v>
      </c>
    </row>
    <row r="24" spans="1:15" x14ac:dyDescent="0.3">
      <c r="A24" s="2" t="s">
        <v>128</v>
      </c>
      <c r="B24" s="8">
        <v>1</v>
      </c>
      <c r="C24" s="8">
        <v>5000</v>
      </c>
      <c r="D24" s="8">
        <f t="shared" si="3"/>
        <v>1000</v>
      </c>
      <c r="E24" s="8">
        <f t="shared" si="1"/>
        <v>6000</v>
      </c>
      <c r="G24" s="8"/>
      <c r="H24" s="8"/>
      <c r="I24" s="8">
        <v>6000</v>
      </c>
      <c r="J24" s="8"/>
      <c r="K24" s="8"/>
      <c r="L24" s="8"/>
      <c r="M24" s="8"/>
      <c r="N24" s="8"/>
      <c r="O24" s="8">
        <f t="shared" si="2"/>
        <v>0</v>
      </c>
    </row>
    <row r="25" spans="1:15" x14ac:dyDescent="0.3">
      <c r="E25" s="8"/>
      <c r="G25" s="8"/>
      <c r="H25" s="8"/>
      <c r="I25" s="8"/>
      <c r="J25" s="8"/>
      <c r="K25" s="8"/>
      <c r="L25" s="8"/>
      <c r="M25" s="8"/>
      <c r="N25" s="8"/>
      <c r="O25" s="8">
        <f t="shared" si="2"/>
        <v>0</v>
      </c>
    </row>
    <row r="26" spans="1:15" x14ac:dyDescent="0.3">
      <c r="A26" s="1" t="s">
        <v>134</v>
      </c>
      <c r="E26" s="8"/>
      <c r="G26" s="8"/>
      <c r="H26" s="8"/>
      <c r="I26" s="8"/>
      <c r="J26" s="8"/>
      <c r="K26" s="8"/>
      <c r="L26" s="8"/>
      <c r="M26" s="8"/>
      <c r="N26" s="8"/>
      <c r="O26" s="8">
        <f t="shared" si="2"/>
        <v>0</v>
      </c>
    </row>
    <row r="27" spans="1:15" x14ac:dyDescent="0.3">
      <c r="A27" s="2" t="s">
        <v>135</v>
      </c>
      <c r="B27" s="8">
        <v>2</v>
      </c>
      <c r="C27" s="8">
        <v>300</v>
      </c>
      <c r="D27" s="8">
        <f t="shared" ref="D27:D29" si="4">C27*0.2</f>
        <v>60</v>
      </c>
      <c r="E27" s="8">
        <f t="shared" si="1"/>
        <v>720</v>
      </c>
      <c r="G27" s="8"/>
      <c r="H27" s="8"/>
      <c r="I27" s="8"/>
      <c r="J27" s="8"/>
      <c r="K27" s="8"/>
      <c r="L27" s="8">
        <v>720</v>
      </c>
      <c r="M27" s="8"/>
      <c r="N27" s="8"/>
      <c r="O27" s="8">
        <f t="shared" si="2"/>
        <v>0</v>
      </c>
    </row>
    <row r="28" spans="1:15" x14ac:dyDescent="0.3">
      <c r="A28" s="2" t="s">
        <v>136</v>
      </c>
      <c r="B28" s="8">
        <v>1</v>
      </c>
      <c r="C28" s="8">
        <v>300</v>
      </c>
      <c r="D28" s="8">
        <f t="shared" si="4"/>
        <v>60</v>
      </c>
      <c r="E28" s="8">
        <f t="shared" si="1"/>
        <v>360</v>
      </c>
      <c r="G28" s="8"/>
      <c r="H28" s="8"/>
      <c r="I28" s="8"/>
      <c r="J28" s="8"/>
      <c r="K28" s="8"/>
      <c r="L28" s="8">
        <v>360</v>
      </c>
      <c r="M28" s="8"/>
      <c r="N28" s="8"/>
      <c r="O28" s="8">
        <f t="shared" si="2"/>
        <v>0</v>
      </c>
    </row>
    <row r="29" spans="1:15" x14ac:dyDescent="0.3">
      <c r="A29" s="2" t="s">
        <v>137</v>
      </c>
      <c r="B29" s="8">
        <v>1</v>
      </c>
      <c r="C29" s="8">
        <v>4000</v>
      </c>
      <c r="D29" s="8">
        <f t="shared" si="4"/>
        <v>800</v>
      </c>
      <c r="E29" s="8">
        <f t="shared" si="1"/>
        <v>4800</v>
      </c>
      <c r="G29" s="8"/>
      <c r="H29" s="8"/>
      <c r="I29" s="8"/>
      <c r="J29" s="8"/>
      <c r="K29" s="8"/>
      <c r="L29" s="8">
        <v>4800</v>
      </c>
      <c r="M29" s="8"/>
      <c r="N29" s="8"/>
      <c r="O29" s="8">
        <f t="shared" si="2"/>
        <v>0</v>
      </c>
    </row>
    <row r="30" spans="1:15" x14ac:dyDescent="0.3">
      <c r="E30" s="8"/>
      <c r="G30" s="8"/>
      <c r="H30" s="8"/>
      <c r="I30" s="8"/>
      <c r="J30" s="8"/>
      <c r="K30" s="8"/>
      <c r="L30" s="8"/>
      <c r="M30" s="8"/>
      <c r="N30" s="8"/>
      <c r="O30" s="8">
        <f t="shared" si="2"/>
        <v>0</v>
      </c>
    </row>
    <row r="31" spans="1:15" x14ac:dyDescent="0.3">
      <c r="A31" s="1" t="s">
        <v>152</v>
      </c>
      <c r="E31" s="8"/>
      <c r="G31" s="8"/>
      <c r="H31" s="8"/>
      <c r="I31" s="8"/>
      <c r="J31" s="8"/>
      <c r="K31" s="8"/>
      <c r="L31" s="8"/>
      <c r="M31" s="8"/>
      <c r="N31" s="8"/>
      <c r="O31" s="8">
        <f t="shared" si="2"/>
        <v>0</v>
      </c>
    </row>
    <row r="32" spans="1:15" x14ac:dyDescent="0.3">
      <c r="A32" s="2" t="s">
        <v>138</v>
      </c>
      <c r="B32" s="8">
        <v>1</v>
      </c>
      <c r="C32" s="8">
        <v>1000</v>
      </c>
      <c r="D32" s="8">
        <f t="shared" ref="D32:D34" si="5">C32*0.2</f>
        <v>200</v>
      </c>
      <c r="E32" s="8">
        <f t="shared" si="1"/>
        <v>1200</v>
      </c>
      <c r="G32" s="8"/>
      <c r="H32" s="8"/>
      <c r="I32" s="8"/>
      <c r="J32" s="8">
        <v>2400</v>
      </c>
      <c r="K32" s="8"/>
      <c r="L32" s="8"/>
      <c r="M32" s="8"/>
      <c r="N32" s="8"/>
      <c r="O32" s="8">
        <f t="shared" si="2"/>
        <v>1200</v>
      </c>
    </row>
    <row r="33" spans="1:15" x14ac:dyDescent="0.3">
      <c r="A33" s="2" t="s">
        <v>139</v>
      </c>
      <c r="B33" s="8">
        <v>1</v>
      </c>
      <c r="C33" s="8">
        <v>900</v>
      </c>
      <c r="D33" s="8">
        <f t="shared" si="5"/>
        <v>180</v>
      </c>
      <c r="E33" s="8">
        <f t="shared" si="1"/>
        <v>1080</v>
      </c>
      <c r="G33" s="8"/>
      <c r="H33" s="8"/>
      <c r="I33" s="8">
        <v>1080</v>
      </c>
      <c r="J33" s="8"/>
      <c r="K33" s="8"/>
      <c r="L33" s="8"/>
      <c r="M33" s="8"/>
      <c r="N33" s="8"/>
      <c r="O33" s="8">
        <f t="shared" si="2"/>
        <v>0</v>
      </c>
    </row>
    <row r="34" spans="1:15" x14ac:dyDescent="0.3">
      <c r="A34" s="2" t="s">
        <v>153</v>
      </c>
      <c r="B34" s="8">
        <v>1</v>
      </c>
      <c r="C34" s="8">
        <v>500</v>
      </c>
      <c r="D34" s="8">
        <f t="shared" si="5"/>
        <v>100</v>
      </c>
      <c r="E34" s="8">
        <f t="shared" si="1"/>
        <v>600</v>
      </c>
      <c r="G34" s="8"/>
      <c r="H34" s="8"/>
      <c r="I34" s="8"/>
      <c r="J34" s="8"/>
      <c r="K34" s="8"/>
      <c r="L34" s="8"/>
      <c r="M34" s="8">
        <v>600</v>
      </c>
      <c r="N34" s="8"/>
      <c r="O34" s="8">
        <f t="shared" si="2"/>
        <v>0</v>
      </c>
    </row>
    <row r="35" spans="1:15" x14ac:dyDescent="0.3">
      <c r="E35" s="8"/>
      <c r="G35" s="8"/>
      <c r="H35" s="8"/>
      <c r="I35" s="8"/>
      <c r="J35" s="8"/>
      <c r="K35" s="8"/>
      <c r="L35" s="8"/>
      <c r="M35" s="8"/>
      <c r="N35" s="8"/>
      <c r="O35" s="8">
        <f t="shared" si="2"/>
        <v>0</v>
      </c>
    </row>
    <row r="36" spans="1:15" x14ac:dyDescent="0.3">
      <c r="A36" s="12" t="s">
        <v>140</v>
      </c>
      <c r="E36" s="8"/>
      <c r="G36" s="8"/>
      <c r="H36" s="8"/>
      <c r="I36" s="8"/>
      <c r="J36" s="8"/>
      <c r="K36" s="8"/>
      <c r="L36" s="8"/>
      <c r="M36" s="8"/>
      <c r="N36" s="8"/>
      <c r="O36" s="8">
        <f t="shared" si="2"/>
        <v>0</v>
      </c>
    </row>
    <row r="37" spans="1:15" x14ac:dyDescent="0.3">
      <c r="A37" t="s">
        <v>141</v>
      </c>
      <c r="B37" s="8">
        <v>150</v>
      </c>
      <c r="C37" s="8">
        <v>130</v>
      </c>
      <c r="D37" s="8">
        <f t="shared" ref="D37" si="6">C37*0.2</f>
        <v>26</v>
      </c>
      <c r="E37" s="8">
        <f t="shared" si="1"/>
        <v>23400</v>
      </c>
      <c r="G37" s="8"/>
      <c r="H37" s="8"/>
      <c r="I37" s="8"/>
      <c r="J37" s="8">
        <v>13000</v>
      </c>
      <c r="K37" s="8"/>
      <c r="L37" s="8">
        <v>10400</v>
      </c>
      <c r="M37" s="8"/>
      <c r="N37" s="8"/>
      <c r="O37" s="8">
        <f t="shared" si="2"/>
        <v>0</v>
      </c>
    </row>
    <row r="38" spans="1:15" x14ac:dyDescent="0.3">
      <c r="A38" t="s">
        <v>142</v>
      </c>
      <c r="B38" s="8">
        <v>3</v>
      </c>
      <c r="C38" s="8">
        <v>300</v>
      </c>
      <c r="D38" s="8">
        <f t="shared" ref="D38:D40" si="7">E38-C38</f>
        <v>780</v>
      </c>
      <c r="E38" s="8">
        <f t="shared" si="1"/>
        <v>1080</v>
      </c>
      <c r="G38" s="8"/>
      <c r="H38" s="8"/>
      <c r="I38" s="8"/>
      <c r="J38" s="8"/>
      <c r="K38" s="8">
        <v>1080</v>
      </c>
      <c r="L38" s="8"/>
      <c r="M38" s="8"/>
      <c r="N38" s="8"/>
      <c r="O38" s="8">
        <f t="shared" si="2"/>
        <v>0</v>
      </c>
    </row>
    <row r="39" spans="1:15" x14ac:dyDescent="0.3">
      <c r="A39" t="s">
        <v>154</v>
      </c>
      <c r="B39" s="8">
        <v>1</v>
      </c>
      <c r="C39" s="8">
        <v>1000</v>
      </c>
      <c r="D39" s="8">
        <f t="shared" si="7"/>
        <v>200</v>
      </c>
      <c r="E39" s="8">
        <f t="shared" si="1"/>
        <v>1200</v>
      </c>
      <c r="G39" s="8"/>
      <c r="H39" s="8"/>
      <c r="I39" s="8"/>
      <c r="J39" s="8"/>
      <c r="K39" s="8">
        <v>3600</v>
      </c>
      <c r="L39" s="8"/>
      <c r="M39" s="8"/>
      <c r="N39" s="8"/>
      <c r="O39" s="8">
        <f t="shared" si="2"/>
        <v>2400</v>
      </c>
    </row>
    <row r="40" spans="1:15" x14ac:dyDescent="0.3">
      <c r="A40" t="s">
        <v>146</v>
      </c>
      <c r="B40" s="8">
        <v>1</v>
      </c>
      <c r="C40" s="8">
        <v>1000</v>
      </c>
      <c r="D40" s="8">
        <f t="shared" si="7"/>
        <v>200</v>
      </c>
      <c r="E40" s="8">
        <f t="shared" si="1"/>
        <v>1200</v>
      </c>
      <c r="G40" s="8"/>
      <c r="H40" s="8"/>
      <c r="I40" s="8"/>
      <c r="J40" s="8"/>
      <c r="K40" s="8">
        <v>1200</v>
      </c>
      <c r="L40" s="8"/>
      <c r="M40" s="8"/>
      <c r="N40" s="8"/>
      <c r="O40" s="8">
        <f t="shared" si="2"/>
        <v>0</v>
      </c>
    </row>
    <row r="41" spans="1:15" x14ac:dyDescent="0.3">
      <c r="E41" s="8"/>
      <c r="G41" s="8"/>
      <c r="H41" s="8"/>
      <c r="I41" s="8"/>
      <c r="J41" s="8"/>
      <c r="K41" s="8"/>
      <c r="L41" s="8"/>
      <c r="M41" s="8"/>
      <c r="N41" s="8"/>
      <c r="O41" s="8">
        <f t="shared" si="2"/>
        <v>0</v>
      </c>
    </row>
    <row r="42" spans="1:15" x14ac:dyDescent="0.3">
      <c r="A42" s="12" t="s">
        <v>148</v>
      </c>
      <c r="E42" s="8"/>
      <c r="G42" s="8"/>
      <c r="H42" s="8"/>
      <c r="I42" s="8"/>
      <c r="J42" s="8"/>
      <c r="K42" s="8"/>
      <c r="L42" s="8"/>
      <c r="M42" s="8"/>
      <c r="N42" s="8"/>
      <c r="O42" s="8">
        <f t="shared" si="2"/>
        <v>0</v>
      </c>
    </row>
    <row r="43" spans="1:15" x14ac:dyDescent="0.3">
      <c r="A43" t="s">
        <v>147</v>
      </c>
      <c r="B43" s="8">
        <v>1</v>
      </c>
      <c r="C43" s="8">
        <v>3500</v>
      </c>
      <c r="D43" s="8">
        <f t="shared" ref="D43:D46" si="8">E43-C43</f>
        <v>700</v>
      </c>
      <c r="E43" s="8">
        <f t="shared" si="1"/>
        <v>4200</v>
      </c>
      <c r="G43" s="8">
        <v>6000</v>
      </c>
      <c r="H43" s="8"/>
      <c r="I43" s="8"/>
      <c r="J43" s="8"/>
      <c r="K43" s="8"/>
      <c r="L43" s="8">
        <v>6000</v>
      </c>
      <c r="M43" s="8"/>
      <c r="N43" s="8"/>
      <c r="O43" s="8">
        <f t="shared" si="2"/>
        <v>7800</v>
      </c>
    </row>
    <row r="44" spans="1:15" x14ac:dyDescent="0.3">
      <c r="A44" t="s">
        <v>149</v>
      </c>
      <c r="B44" s="8">
        <v>1</v>
      </c>
      <c r="C44" s="8">
        <v>0</v>
      </c>
      <c r="D44" s="8">
        <f t="shared" si="8"/>
        <v>0</v>
      </c>
      <c r="E44" s="8">
        <f t="shared" si="1"/>
        <v>0</v>
      </c>
      <c r="G44" s="8"/>
      <c r="H44" s="8"/>
      <c r="I44" s="8"/>
      <c r="J44" s="8"/>
      <c r="K44" s="8"/>
      <c r="L44" s="8"/>
      <c r="M44" s="8"/>
      <c r="N44" s="8"/>
      <c r="O44" s="8">
        <f t="shared" si="2"/>
        <v>0</v>
      </c>
    </row>
    <row r="45" spans="1:15" x14ac:dyDescent="0.3">
      <c r="A45" t="s">
        <v>150</v>
      </c>
      <c r="B45" s="8">
        <v>1</v>
      </c>
      <c r="C45" s="8">
        <v>0</v>
      </c>
      <c r="D45" s="8">
        <f t="shared" si="8"/>
        <v>0</v>
      </c>
      <c r="E45" s="8">
        <f t="shared" si="1"/>
        <v>0</v>
      </c>
      <c r="G45" s="8"/>
      <c r="H45" s="8"/>
      <c r="I45" s="8"/>
      <c r="J45" s="8"/>
      <c r="K45" s="8"/>
      <c r="L45" s="8"/>
      <c r="M45" s="8"/>
      <c r="N45" s="8"/>
      <c r="O45" s="8">
        <f t="shared" si="2"/>
        <v>0</v>
      </c>
    </row>
    <row r="46" spans="1:15" x14ac:dyDescent="0.3">
      <c r="A46" t="s">
        <v>151</v>
      </c>
      <c r="B46" s="8">
        <v>1</v>
      </c>
      <c r="C46" s="8">
        <v>500</v>
      </c>
      <c r="D46" s="8">
        <f t="shared" si="8"/>
        <v>100</v>
      </c>
      <c r="E46" s="8">
        <f t="shared" si="1"/>
        <v>600</v>
      </c>
      <c r="G46" s="8"/>
      <c r="H46" s="8"/>
      <c r="I46" s="8"/>
      <c r="J46" s="8"/>
      <c r="K46" s="8"/>
      <c r="L46" s="8"/>
      <c r="M46" s="8">
        <v>600</v>
      </c>
      <c r="N46" s="8"/>
      <c r="O46" s="8">
        <f t="shared" si="2"/>
        <v>0</v>
      </c>
    </row>
    <row r="47" spans="1:15" x14ac:dyDescent="0.3">
      <c r="B47" s="8"/>
      <c r="E47" s="8"/>
      <c r="G47" s="8"/>
      <c r="H47" s="8"/>
      <c r="I47" s="8"/>
      <c r="J47" s="8"/>
      <c r="K47" s="8"/>
      <c r="L47" s="8"/>
      <c r="M47" s="8"/>
      <c r="N47" s="8"/>
      <c r="O47" s="8">
        <f t="shared" si="2"/>
        <v>0</v>
      </c>
    </row>
    <row r="48" spans="1:15" x14ac:dyDescent="0.3">
      <c r="A48" s="12" t="s">
        <v>155</v>
      </c>
      <c r="E48" s="8">
        <f t="shared" si="1"/>
        <v>0</v>
      </c>
      <c r="G48" s="8"/>
      <c r="H48" s="8"/>
      <c r="I48" s="8"/>
      <c r="J48" s="8"/>
      <c r="K48" s="8"/>
      <c r="L48" s="8"/>
      <c r="M48" s="8"/>
      <c r="N48" s="8"/>
      <c r="O48" s="8">
        <f t="shared" si="2"/>
        <v>0</v>
      </c>
    </row>
    <row r="49" spans="1:15" x14ac:dyDescent="0.3">
      <c r="A49" t="s">
        <v>156</v>
      </c>
      <c r="B49" s="8">
        <v>1</v>
      </c>
      <c r="C49" s="8">
        <v>1000</v>
      </c>
      <c r="D49" s="8">
        <f t="shared" ref="D49:D50" si="9">E49-C49</f>
        <v>200</v>
      </c>
      <c r="E49" s="8">
        <f t="shared" si="1"/>
        <v>1200</v>
      </c>
      <c r="G49" s="8"/>
      <c r="H49" s="8"/>
      <c r="I49" s="8"/>
      <c r="J49" s="8"/>
      <c r="K49" s="8"/>
      <c r="L49" s="8"/>
      <c r="M49" s="8">
        <v>1200</v>
      </c>
      <c r="N49" s="8"/>
      <c r="O49" s="8">
        <f t="shared" si="2"/>
        <v>0</v>
      </c>
    </row>
    <row r="50" spans="1:15" x14ac:dyDescent="0.3">
      <c r="A50" t="s">
        <v>157</v>
      </c>
      <c r="B50" s="8">
        <v>1</v>
      </c>
      <c r="C50" s="8">
        <v>300</v>
      </c>
      <c r="D50" s="8">
        <f t="shared" si="9"/>
        <v>60</v>
      </c>
      <c r="E50" s="8">
        <f t="shared" si="1"/>
        <v>360</v>
      </c>
      <c r="G50" s="8"/>
      <c r="H50" s="8"/>
      <c r="I50" s="8"/>
      <c r="J50" s="8"/>
      <c r="K50" s="8"/>
      <c r="L50" s="8"/>
      <c r="M50" s="8">
        <v>360</v>
      </c>
      <c r="N50" s="8"/>
      <c r="O50" s="8">
        <f t="shared" si="2"/>
        <v>0</v>
      </c>
    </row>
    <row r="51" spans="1:15" x14ac:dyDescent="0.3">
      <c r="G51" s="8"/>
      <c r="H51" s="8"/>
      <c r="I51" s="8"/>
      <c r="J51" s="8"/>
      <c r="K51" s="8"/>
      <c r="L51" s="8"/>
      <c r="M51" s="8"/>
      <c r="N51" s="8"/>
      <c r="O51" s="8"/>
    </row>
    <row r="53" spans="1:15" s="12" customFormat="1" x14ac:dyDescent="0.3">
      <c r="A53" s="47" t="s">
        <v>158</v>
      </c>
      <c r="B53" s="47"/>
      <c r="C53" s="48">
        <f>E53/1.2</f>
        <v>69500</v>
      </c>
      <c r="D53" s="47"/>
      <c r="E53" s="49">
        <f>SUM(E8:E50)</f>
        <v>83400</v>
      </c>
      <c r="F53" s="47"/>
      <c r="G53" s="49">
        <f t="shared" ref="G53:O53" si="10">SUM(G8:G50)</f>
        <v>12000</v>
      </c>
      <c r="H53" s="49">
        <f t="shared" si="10"/>
        <v>16200</v>
      </c>
      <c r="I53" s="49">
        <f t="shared" si="10"/>
        <v>13680</v>
      </c>
      <c r="J53" s="49">
        <f t="shared" si="10"/>
        <v>23200</v>
      </c>
      <c r="K53" s="49">
        <f t="shared" si="10"/>
        <v>5880</v>
      </c>
      <c r="L53" s="49">
        <f t="shared" si="10"/>
        <v>22280</v>
      </c>
      <c r="M53" s="49">
        <f t="shared" si="10"/>
        <v>2760</v>
      </c>
      <c r="N53" s="49">
        <f t="shared" si="10"/>
        <v>0</v>
      </c>
      <c r="O53" s="49">
        <f t="shared" si="10"/>
        <v>12600</v>
      </c>
    </row>
    <row r="56" spans="1:15" x14ac:dyDescent="0.3">
      <c r="A56" s="39" t="s">
        <v>161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418D9D-AD74-4DE1-8CD8-6ED217CEE42C}">
  <dimension ref="A1:EA1048573"/>
  <sheetViews>
    <sheetView zoomScale="70" zoomScaleNormal="7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C7" sqref="C7"/>
    </sheetView>
  </sheetViews>
  <sheetFormatPr defaultRowHeight="14.4" outlineLevelCol="1" x14ac:dyDescent="0.3"/>
  <cols>
    <col min="1" max="1" width="28.21875" customWidth="1"/>
    <col min="2" max="2" width="13.109375" customWidth="1"/>
    <col min="3" max="3" width="13.109375" style="64" customWidth="1"/>
    <col min="4" max="4" width="16.33203125" customWidth="1"/>
    <col min="5" max="5" width="8.77734375" style="83" customWidth="1"/>
    <col min="6" max="6" width="10.44140625" customWidth="1"/>
    <col min="7" max="8" width="10.44140625" hidden="1" customWidth="1"/>
    <col min="9" max="9" width="11.109375" bestFit="1" customWidth="1"/>
    <col min="16" max="16" width="10" bestFit="1" customWidth="1"/>
    <col min="72" max="130" width="0" hidden="1" customWidth="1" outlineLevel="1"/>
    <col min="131" max="131" width="8.88671875" collapsed="1"/>
  </cols>
  <sheetData>
    <row r="1" spans="1:130" x14ac:dyDescent="0.3">
      <c r="A1" s="7" t="s">
        <v>0</v>
      </c>
      <c r="B1" s="7"/>
      <c r="C1" s="62"/>
      <c r="D1" s="7"/>
      <c r="E1" s="81"/>
      <c r="G1" s="50" t="s">
        <v>71</v>
      </c>
      <c r="H1" s="50" t="s">
        <v>194</v>
      </c>
      <c r="I1" s="75">
        <v>52</v>
      </c>
      <c r="J1" s="75">
        <v>1</v>
      </c>
      <c r="P1" s="155">
        <f>Sales!B91</f>
        <v>0.4</v>
      </c>
      <c r="Q1" s="155">
        <f>Sales!C91</f>
        <v>0.41000000000000003</v>
      </c>
      <c r="R1" s="155">
        <f>Sales!D91</f>
        <v>0.42000000000000004</v>
      </c>
      <c r="S1" s="155">
        <f>Sales!E91</f>
        <v>0.43000000000000005</v>
      </c>
      <c r="T1" s="155">
        <f>Sales!F91</f>
        <v>0.44000000000000006</v>
      </c>
      <c r="U1" s="155">
        <f>Sales!G91</f>
        <v>0.45000000000000007</v>
      </c>
      <c r="V1" s="155">
        <f>Sales!H91</f>
        <v>0.46000000000000008</v>
      </c>
      <c r="W1" s="155">
        <f>Sales!I91</f>
        <v>0.47000000000000008</v>
      </c>
      <c r="X1" s="155">
        <f>Sales!J91</f>
        <v>0.48000000000000009</v>
      </c>
      <c r="Y1" s="155">
        <f>Sales!K91</f>
        <v>0.4900000000000001</v>
      </c>
      <c r="Z1" s="155">
        <f>Sales!L91</f>
        <v>0.50000000000000011</v>
      </c>
      <c r="AA1" s="155">
        <f>Sales!M91</f>
        <v>0.51000000000000012</v>
      </c>
      <c r="AB1" s="155">
        <f>Sales!N91</f>
        <v>0.52000000000000013</v>
      </c>
      <c r="AC1" s="155">
        <f>Sales!B94</f>
        <v>0.52000000000000013</v>
      </c>
      <c r="AD1" s="155">
        <f>Sales!C94</f>
        <v>0.54000000000000015</v>
      </c>
      <c r="AE1" s="155">
        <f>Sales!D94</f>
        <v>0.56000000000000016</v>
      </c>
      <c r="AF1" s="155">
        <f>Sales!E94</f>
        <v>0.58000000000000018</v>
      </c>
      <c r="AG1" s="155">
        <f>Sales!F94</f>
        <v>0.6000000000000002</v>
      </c>
      <c r="AH1" s="155">
        <f>Sales!G94</f>
        <v>0.62000000000000022</v>
      </c>
      <c r="AI1" s="155">
        <f>Sales!H94</f>
        <v>0.64000000000000024</v>
      </c>
      <c r="AJ1" s="155">
        <f>Sales!I94</f>
        <v>0.66000000000000025</v>
      </c>
      <c r="AK1" s="155">
        <f>Sales!J94</f>
        <v>0.68000000000000027</v>
      </c>
      <c r="AL1" s="155">
        <f>Sales!K94</f>
        <v>0.70000000000000029</v>
      </c>
      <c r="AM1" s="155">
        <f>Sales!L94</f>
        <v>0.72000000000000031</v>
      </c>
      <c r="AN1" s="155">
        <f>Sales!M94</f>
        <v>0.74000000000000032</v>
      </c>
      <c r="AO1" s="155">
        <f>Sales!N94</f>
        <v>0.76000000000000034</v>
      </c>
      <c r="AP1" s="155">
        <f>Sales!B97</f>
        <v>0.76000000000000034</v>
      </c>
      <c r="AQ1" s="155">
        <f>Sales!C97</f>
        <v>0.78000000000000036</v>
      </c>
      <c r="AR1" s="155">
        <f>Sales!D97</f>
        <v>0.80000000000000038</v>
      </c>
      <c r="AS1" s="155">
        <f>Sales!E97</f>
        <v>0.8200000000000004</v>
      </c>
      <c r="AT1" s="155">
        <f>Sales!F97</f>
        <v>0.84000000000000041</v>
      </c>
      <c r="AU1" s="155">
        <f>Sales!G97</f>
        <v>0.86000000000000043</v>
      </c>
      <c r="AV1" s="155">
        <f>Sales!H97</f>
        <v>0.88000000000000045</v>
      </c>
      <c r="AW1" s="155">
        <f>Sales!I97</f>
        <v>0.90000000000000047</v>
      </c>
      <c r="AX1" s="155">
        <f>Sales!J97</f>
        <v>0.92000000000000048</v>
      </c>
      <c r="AY1" s="155">
        <f>Sales!K97</f>
        <v>0.9400000000000005</v>
      </c>
      <c r="AZ1" s="155">
        <f>Sales!L97</f>
        <v>0.96000000000000052</v>
      </c>
      <c r="BA1" s="155">
        <f>Sales!M97</f>
        <v>0.98000000000000054</v>
      </c>
      <c r="BB1" s="155">
        <f>Sales!N97</f>
        <v>1.0000000000000004</v>
      </c>
      <c r="BC1" s="155">
        <f>Sales!B100</f>
        <v>1.0000000000000004</v>
      </c>
      <c r="BD1" s="155">
        <f>Sales!C100</f>
        <v>1.0000000000000004</v>
      </c>
      <c r="BE1" s="155">
        <f>Sales!D100</f>
        <v>1.0000000000000004</v>
      </c>
      <c r="BF1" s="155">
        <f>Sales!E100</f>
        <v>1.0000000000000004</v>
      </c>
      <c r="BG1" s="155">
        <f>Sales!F100</f>
        <v>1.0000000000000004</v>
      </c>
      <c r="BH1" s="155">
        <f>Sales!G100</f>
        <v>1.0000000000000004</v>
      </c>
      <c r="BI1" s="155">
        <f>Sales!H100</f>
        <v>1.0000000000000004</v>
      </c>
      <c r="BJ1" s="155">
        <f>Sales!I100</f>
        <v>1.0000000000000004</v>
      </c>
      <c r="BK1" s="155">
        <f>Sales!J100</f>
        <v>1.0000000000000004</v>
      </c>
      <c r="BL1" s="155">
        <f>Sales!K100</f>
        <v>1.0000000000000004</v>
      </c>
      <c r="BM1" s="155">
        <f>Sales!L100</f>
        <v>1.0000000000000004</v>
      </c>
      <c r="BN1" s="155">
        <f>Sales!M100</f>
        <v>1.0000000000000004</v>
      </c>
      <c r="BO1" s="155">
        <f>Sales!N100</f>
        <v>1.0000000000000004</v>
      </c>
    </row>
    <row r="2" spans="1:130" x14ac:dyDescent="0.3">
      <c r="A2" s="3" t="s">
        <v>1</v>
      </c>
      <c r="B2" s="3"/>
      <c r="C2" s="63"/>
      <c r="D2" s="3"/>
      <c r="E2" s="82"/>
      <c r="G2" s="51">
        <v>0.2</v>
      </c>
      <c r="H2" s="54" t="s">
        <v>195</v>
      </c>
      <c r="I2" s="75">
        <v>13</v>
      </c>
      <c r="J2" s="75">
        <v>4</v>
      </c>
    </row>
    <row r="3" spans="1:130" x14ac:dyDescent="0.3">
      <c r="A3" s="7" t="s">
        <v>163</v>
      </c>
      <c r="B3" s="7"/>
      <c r="C3" s="62"/>
      <c r="D3" s="7"/>
      <c r="E3" s="81"/>
      <c r="G3" s="52">
        <v>0.05</v>
      </c>
      <c r="H3" s="50" t="s">
        <v>196</v>
      </c>
      <c r="I3" s="75">
        <v>4</v>
      </c>
      <c r="J3" s="75">
        <v>13</v>
      </c>
    </row>
    <row r="4" spans="1:130" x14ac:dyDescent="0.3">
      <c r="G4" s="53">
        <v>0</v>
      </c>
      <c r="H4" s="55" t="s">
        <v>197</v>
      </c>
      <c r="I4" s="75">
        <v>1</v>
      </c>
      <c r="J4" s="75">
        <v>52</v>
      </c>
    </row>
    <row r="5" spans="1:130" ht="27" x14ac:dyDescent="0.3">
      <c r="A5" s="70"/>
      <c r="B5" s="71" t="s">
        <v>167</v>
      </c>
      <c r="C5" s="72" t="s">
        <v>198</v>
      </c>
      <c r="D5" s="71" t="s">
        <v>193</v>
      </c>
      <c r="E5" s="80" t="s">
        <v>164</v>
      </c>
      <c r="F5" s="71" t="s">
        <v>165</v>
      </c>
      <c r="G5" s="70"/>
      <c r="H5" s="70"/>
      <c r="I5" s="73" t="s">
        <v>3</v>
      </c>
      <c r="J5" s="73" t="s">
        <v>4</v>
      </c>
      <c r="K5" s="73" t="s">
        <v>5</v>
      </c>
      <c r="L5" s="73" t="s">
        <v>6</v>
      </c>
      <c r="M5" s="73" t="s">
        <v>7</v>
      </c>
      <c r="N5" s="73" t="s">
        <v>8</v>
      </c>
      <c r="O5" s="73" t="s">
        <v>9</v>
      </c>
      <c r="P5" s="73" t="s">
        <v>10</v>
      </c>
      <c r="Q5" s="73" t="s">
        <v>11</v>
      </c>
      <c r="R5" s="73" t="s">
        <v>12</v>
      </c>
      <c r="S5" s="73" t="s">
        <v>13</v>
      </c>
      <c r="T5" s="73" t="s">
        <v>14</v>
      </c>
      <c r="U5" s="73" t="s">
        <v>15</v>
      </c>
      <c r="V5" s="73" t="s">
        <v>16</v>
      </c>
      <c r="W5" s="73" t="s">
        <v>17</v>
      </c>
      <c r="X5" s="73" t="s">
        <v>18</v>
      </c>
      <c r="Y5" s="73" t="s">
        <v>19</v>
      </c>
      <c r="Z5" s="73" t="s">
        <v>20</v>
      </c>
      <c r="AA5" s="73" t="s">
        <v>21</v>
      </c>
      <c r="AB5" s="73" t="s">
        <v>22</v>
      </c>
      <c r="AC5" s="73" t="s">
        <v>23</v>
      </c>
      <c r="AD5" s="73" t="s">
        <v>24</v>
      </c>
      <c r="AE5" s="73" t="s">
        <v>25</v>
      </c>
      <c r="AF5" s="73" t="s">
        <v>26</v>
      </c>
      <c r="AG5" s="73" t="s">
        <v>27</v>
      </c>
      <c r="AH5" s="73" t="s">
        <v>28</v>
      </c>
      <c r="AI5" s="73" t="s">
        <v>29</v>
      </c>
      <c r="AJ5" s="73" t="s">
        <v>30</v>
      </c>
      <c r="AK5" s="73" t="s">
        <v>31</v>
      </c>
      <c r="AL5" s="73" t="s">
        <v>32</v>
      </c>
      <c r="AM5" s="73" t="s">
        <v>33</v>
      </c>
      <c r="AN5" s="73" t="s">
        <v>34</v>
      </c>
      <c r="AO5" s="73" t="s">
        <v>35</v>
      </c>
      <c r="AP5" s="73" t="s">
        <v>36</v>
      </c>
      <c r="AQ5" s="73" t="s">
        <v>37</v>
      </c>
      <c r="AR5" s="73" t="s">
        <v>38</v>
      </c>
      <c r="AS5" s="73" t="s">
        <v>39</v>
      </c>
      <c r="AT5" s="73" t="s">
        <v>40</v>
      </c>
      <c r="AU5" s="73" t="s">
        <v>41</v>
      </c>
      <c r="AV5" s="73" t="s">
        <v>42</v>
      </c>
      <c r="AW5" s="73" t="s">
        <v>43</v>
      </c>
      <c r="AX5" s="73" t="s">
        <v>44</v>
      </c>
      <c r="AY5" s="73" t="s">
        <v>45</v>
      </c>
      <c r="AZ5" s="73" t="s">
        <v>46</v>
      </c>
      <c r="BA5" s="73" t="s">
        <v>47</v>
      </c>
      <c r="BB5" s="73" t="s">
        <v>48</v>
      </c>
      <c r="BC5" s="73" t="s">
        <v>49</v>
      </c>
      <c r="BD5" s="73" t="s">
        <v>50</v>
      </c>
      <c r="BE5" s="73" t="s">
        <v>51</v>
      </c>
      <c r="BF5" s="73" t="s">
        <v>52</v>
      </c>
      <c r="BG5" s="73" t="s">
        <v>53</v>
      </c>
      <c r="BH5" s="73" t="s">
        <v>54</v>
      </c>
      <c r="BI5" s="73" t="s">
        <v>55</v>
      </c>
      <c r="BJ5" s="73" t="s">
        <v>56</v>
      </c>
      <c r="BK5" s="73" t="s">
        <v>57</v>
      </c>
      <c r="BL5" s="73" t="s">
        <v>58</v>
      </c>
      <c r="BM5" s="73" t="s">
        <v>59</v>
      </c>
      <c r="BN5" s="73" t="s">
        <v>60</v>
      </c>
      <c r="BO5" s="73" t="s">
        <v>61</v>
      </c>
      <c r="BT5" s="73" t="s">
        <v>3</v>
      </c>
      <c r="BU5" s="73" t="s">
        <v>4</v>
      </c>
      <c r="BV5" s="73" t="s">
        <v>5</v>
      </c>
      <c r="BW5" s="73" t="s">
        <v>6</v>
      </c>
      <c r="BX5" s="73" t="s">
        <v>7</v>
      </c>
      <c r="BY5" s="73" t="s">
        <v>8</v>
      </c>
      <c r="BZ5" s="73" t="s">
        <v>9</v>
      </c>
      <c r="CA5" s="73" t="s">
        <v>10</v>
      </c>
      <c r="CB5" s="73" t="s">
        <v>11</v>
      </c>
      <c r="CC5" s="73" t="s">
        <v>12</v>
      </c>
      <c r="CD5" s="73" t="s">
        <v>13</v>
      </c>
      <c r="CE5" s="73" t="s">
        <v>14</v>
      </c>
      <c r="CF5" s="73" t="s">
        <v>15</v>
      </c>
      <c r="CG5" s="73" t="s">
        <v>16</v>
      </c>
      <c r="CH5" s="73" t="s">
        <v>17</v>
      </c>
      <c r="CI5" s="73" t="s">
        <v>18</v>
      </c>
      <c r="CJ5" s="73" t="s">
        <v>19</v>
      </c>
      <c r="CK5" s="73" t="s">
        <v>20</v>
      </c>
      <c r="CL5" s="73" t="s">
        <v>21</v>
      </c>
      <c r="CM5" s="73" t="s">
        <v>22</v>
      </c>
      <c r="CN5" s="73" t="s">
        <v>23</v>
      </c>
      <c r="CO5" s="73" t="s">
        <v>24</v>
      </c>
      <c r="CP5" s="73" t="s">
        <v>25</v>
      </c>
      <c r="CQ5" s="73" t="s">
        <v>26</v>
      </c>
      <c r="CR5" s="73" t="s">
        <v>27</v>
      </c>
      <c r="CS5" s="73" t="s">
        <v>28</v>
      </c>
      <c r="CT5" s="73" t="s">
        <v>29</v>
      </c>
      <c r="CU5" s="73" t="s">
        <v>30</v>
      </c>
      <c r="CV5" s="73" t="s">
        <v>31</v>
      </c>
      <c r="CW5" s="73" t="s">
        <v>32</v>
      </c>
      <c r="CX5" s="73" t="s">
        <v>33</v>
      </c>
      <c r="CY5" s="73" t="s">
        <v>34</v>
      </c>
      <c r="CZ5" s="73" t="s">
        <v>35</v>
      </c>
      <c r="DA5" s="73" t="s">
        <v>36</v>
      </c>
      <c r="DB5" s="73" t="s">
        <v>37</v>
      </c>
      <c r="DC5" s="73" t="s">
        <v>38</v>
      </c>
      <c r="DD5" s="73" t="s">
        <v>39</v>
      </c>
      <c r="DE5" s="73" t="s">
        <v>40</v>
      </c>
      <c r="DF5" s="73" t="s">
        <v>41</v>
      </c>
      <c r="DG5" s="73" t="s">
        <v>42</v>
      </c>
      <c r="DH5" s="73" t="s">
        <v>43</v>
      </c>
      <c r="DI5" s="73" t="s">
        <v>44</v>
      </c>
      <c r="DJ5" s="73" t="s">
        <v>45</v>
      </c>
      <c r="DK5" s="73" t="s">
        <v>46</v>
      </c>
      <c r="DL5" s="73" t="s">
        <v>47</v>
      </c>
      <c r="DM5" s="73" t="s">
        <v>48</v>
      </c>
      <c r="DN5" s="73" t="s">
        <v>49</v>
      </c>
      <c r="DO5" s="73" t="s">
        <v>50</v>
      </c>
      <c r="DP5" s="73" t="s">
        <v>51</v>
      </c>
      <c r="DQ5" s="73" t="s">
        <v>52</v>
      </c>
      <c r="DR5" s="73" t="s">
        <v>53</v>
      </c>
      <c r="DS5" s="73" t="s">
        <v>54</v>
      </c>
      <c r="DT5" s="73" t="s">
        <v>55</v>
      </c>
      <c r="DU5" s="73" t="s">
        <v>56</v>
      </c>
      <c r="DV5" s="73" t="s">
        <v>57</v>
      </c>
      <c r="DW5" s="73" t="s">
        <v>58</v>
      </c>
      <c r="DX5" s="73" t="s">
        <v>59</v>
      </c>
      <c r="DY5" s="73" t="s">
        <v>60</v>
      </c>
      <c r="DZ5" s="73" t="s">
        <v>61</v>
      </c>
    </row>
    <row r="7" spans="1:130" s="57" customFormat="1" x14ac:dyDescent="0.3">
      <c r="A7" s="56" t="s">
        <v>201</v>
      </c>
      <c r="B7" s="58">
        <f>SUM(P7:BO7)</f>
        <v>754770.13673750055</v>
      </c>
      <c r="C7" s="65"/>
      <c r="E7" s="84"/>
      <c r="P7" s="58">
        <f>P1*Sales!$D$83</f>
        <v>7793.1867499999998</v>
      </c>
      <c r="Q7" s="58">
        <f>Q1*Sales!$D$83</f>
        <v>7988.0164187499995</v>
      </c>
      <c r="R7" s="58">
        <f>R1*Sales!$D$83</f>
        <v>8182.8460875000001</v>
      </c>
      <c r="S7" s="58">
        <f>S1*Sales!$D$83</f>
        <v>8377.6757562500006</v>
      </c>
      <c r="T7" s="58">
        <f>T1*Sales!$D$83</f>
        <v>8572.5054250000012</v>
      </c>
      <c r="U7" s="58">
        <f>U1*Sales!$D$83</f>
        <v>8767.3350937499999</v>
      </c>
      <c r="V7" s="58">
        <f>V1*Sales!$D$83</f>
        <v>8962.1647625000005</v>
      </c>
      <c r="W7" s="58">
        <f>W1*Sales!$D$83</f>
        <v>9156.9944312500011</v>
      </c>
      <c r="X7" s="58">
        <f>X1*Sales!$D$83</f>
        <v>9351.8241000000016</v>
      </c>
      <c r="Y7" s="58">
        <f>Y1*Sales!$D$83</f>
        <v>9546.6537687500004</v>
      </c>
      <c r="Z7" s="58">
        <f>Z1*Sales!$D$83</f>
        <v>9741.4834375000009</v>
      </c>
      <c r="AA7" s="58">
        <f>AA1*Sales!$D$83</f>
        <v>9936.3131062500015</v>
      </c>
      <c r="AB7" s="58">
        <f>AB1*Sales!$D$83</f>
        <v>10131.142775000002</v>
      </c>
      <c r="AC7" s="58">
        <f>AC1*Sales!$D$83</f>
        <v>10131.142775000002</v>
      </c>
      <c r="AD7" s="58">
        <f>AD1*Sales!$D$83</f>
        <v>10520.802112500001</v>
      </c>
      <c r="AE7" s="58">
        <f>AE1*Sales!$D$83</f>
        <v>10910.461450000003</v>
      </c>
      <c r="AF7" s="58">
        <f>AF1*Sales!$D$83</f>
        <v>11300.120787500002</v>
      </c>
      <c r="AG7" s="58">
        <f>AG1*Sales!$D$83</f>
        <v>11689.780125000003</v>
      </c>
      <c r="AH7" s="58">
        <f>AH1*Sales!$D$83</f>
        <v>12079.439462500002</v>
      </c>
      <c r="AI7" s="58">
        <f>AI1*Sales!$D$83</f>
        <v>12469.098800000003</v>
      </c>
      <c r="AJ7" s="58">
        <f>AJ1*Sales!$D$83</f>
        <v>12858.758137500005</v>
      </c>
      <c r="AK7" s="58">
        <f>AK1*Sales!$D$83</f>
        <v>13248.417475000004</v>
      </c>
      <c r="AL7" s="58">
        <f>AL1*Sales!$D$83</f>
        <v>13638.076812500005</v>
      </c>
      <c r="AM7" s="58">
        <f>AM1*Sales!$D$83</f>
        <v>14027.736150000004</v>
      </c>
      <c r="AN7" s="58">
        <f>AN1*Sales!$D$83</f>
        <v>14417.395487500005</v>
      </c>
      <c r="AO7" s="58">
        <f>AO1*Sales!$D$83</f>
        <v>14807.054825000005</v>
      </c>
      <c r="AP7" s="58">
        <f>AP1*Sales!$D$83</f>
        <v>14807.054825000005</v>
      </c>
      <c r="AQ7" s="58">
        <f>AQ1*Sales!$D$83</f>
        <v>15196.714162500006</v>
      </c>
      <c r="AR7" s="58">
        <f>AR1*Sales!$D$83</f>
        <v>15586.373500000005</v>
      </c>
      <c r="AS7" s="58">
        <f>AS1*Sales!$D$83</f>
        <v>15976.032837500006</v>
      </c>
      <c r="AT7" s="58">
        <f>AT1*Sales!$D$83</f>
        <v>16365.692175000007</v>
      </c>
      <c r="AU7" s="58">
        <f>AU1*Sales!$D$83</f>
        <v>16755.351512500009</v>
      </c>
      <c r="AV7" s="58">
        <f>AV1*Sales!$D$83</f>
        <v>17145.010850000006</v>
      </c>
      <c r="AW7" s="58">
        <f>AW1*Sales!$D$83</f>
        <v>17534.670187500007</v>
      </c>
      <c r="AX7" s="58">
        <f>AX1*Sales!$D$83</f>
        <v>17924.329525000008</v>
      </c>
      <c r="AY7" s="58">
        <f>AY1*Sales!$D$83</f>
        <v>18313.988862500009</v>
      </c>
      <c r="AZ7" s="58">
        <f>AZ1*Sales!$D$83</f>
        <v>18703.648200000007</v>
      </c>
      <c r="BA7" s="58">
        <f>BA1*Sales!$D$83</f>
        <v>19093.307537500008</v>
      </c>
      <c r="BB7" s="58">
        <f>BB1*Sales!$D$83</f>
        <v>19482.966875000006</v>
      </c>
      <c r="BC7" s="58">
        <f>BC1*Sales!$D$83</f>
        <v>19482.966875000006</v>
      </c>
      <c r="BD7" s="58">
        <f>BD1*Sales!$D$83</f>
        <v>19482.966875000006</v>
      </c>
      <c r="BE7" s="58">
        <f>BE1*Sales!$D$83</f>
        <v>19482.966875000006</v>
      </c>
      <c r="BF7" s="58">
        <f>BF1*Sales!$D$83</f>
        <v>19482.966875000006</v>
      </c>
      <c r="BG7" s="58">
        <f>BG1*Sales!$D$83</f>
        <v>19482.966875000006</v>
      </c>
      <c r="BH7" s="58">
        <f>BH1*Sales!$D$83</f>
        <v>19482.966875000006</v>
      </c>
      <c r="BI7" s="58">
        <f>BI1*Sales!$D$83</f>
        <v>19482.966875000006</v>
      </c>
      <c r="BJ7" s="58">
        <f>BJ1*Sales!$D$83</f>
        <v>19482.966875000006</v>
      </c>
      <c r="BK7" s="58">
        <f>BK1*Sales!$D$83</f>
        <v>19482.966875000006</v>
      </c>
      <c r="BL7" s="58">
        <f>BL1*Sales!$D$83</f>
        <v>19482.966875000006</v>
      </c>
      <c r="BM7" s="58">
        <f>BM1*Sales!$D$83</f>
        <v>19482.966875000006</v>
      </c>
      <c r="BN7" s="58">
        <f>BN1*Sales!$D$83</f>
        <v>19482.966875000006</v>
      </c>
      <c r="BO7" s="58">
        <f>BO1*Sales!$D$83</f>
        <v>19482.966875000006</v>
      </c>
    </row>
    <row r="9" spans="1:130" x14ac:dyDescent="0.3">
      <c r="A9" s="12" t="s">
        <v>166</v>
      </c>
    </row>
    <row r="10" spans="1:130" x14ac:dyDescent="0.3">
      <c r="A10" t="s">
        <v>168</v>
      </c>
      <c r="B10" s="59">
        <v>40000</v>
      </c>
      <c r="C10" s="66"/>
      <c r="D10" t="s">
        <v>196</v>
      </c>
      <c r="E10" s="85">
        <v>0</v>
      </c>
      <c r="F10" s="57" t="s">
        <v>3</v>
      </c>
      <c r="G10" s="74">
        <f t="shared" ref="G10:G16" si="0">B10/VLOOKUP(D10,$H$1:$I$4,2,0)</f>
        <v>10000</v>
      </c>
      <c r="H10">
        <f t="shared" ref="H10:H16" si="1">VLOOKUP($D10,$H$1:$J$4,3,0)</f>
        <v>13</v>
      </c>
      <c r="I10" s="61">
        <f>IF($H10=BT10,$G10,0)</f>
        <v>10000</v>
      </c>
      <c r="J10" s="61">
        <f t="shared" ref="J10:J16" si="2">IF($H10=BU10,$G10,0)</f>
        <v>0</v>
      </c>
      <c r="K10" s="61">
        <f t="shared" ref="K10:K16" si="3">IF($H10=BV10,$G10,0)</f>
        <v>0</v>
      </c>
      <c r="L10" s="61">
        <f t="shared" ref="L10:L16" si="4">IF($H10=BW10,$G10,0)</f>
        <v>0</v>
      </c>
      <c r="M10" s="61">
        <f t="shared" ref="M10:M16" si="5">IF($H10=BX10,$G10,0)</f>
        <v>0</v>
      </c>
      <c r="N10" s="61">
        <f t="shared" ref="N10:N16" si="6">IF($H10=BY10,$G10,0)</f>
        <v>0</v>
      </c>
      <c r="O10" s="61">
        <f t="shared" ref="O10:O16" si="7">IF($H10=BZ10,$G10,0)</f>
        <v>0</v>
      </c>
      <c r="P10" s="61">
        <f t="shared" ref="P10:P16" si="8">IF($H10=CA10,$G10,0)</f>
        <v>0</v>
      </c>
      <c r="Q10" s="61">
        <f t="shared" ref="Q10:Q16" si="9">IF($H10=CB10,$G10,0)</f>
        <v>0</v>
      </c>
      <c r="R10" s="61">
        <f t="shared" ref="R10:R16" si="10">IF($H10=CC10,$G10,0)</f>
        <v>0</v>
      </c>
      <c r="S10" s="61">
        <f t="shared" ref="S10:S16" si="11">IF($H10=CD10,$G10,0)</f>
        <v>0</v>
      </c>
      <c r="T10" s="61">
        <f t="shared" ref="T10:T16" si="12">IF($H10=CE10,$G10,0)</f>
        <v>0</v>
      </c>
      <c r="U10" s="61">
        <f t="shared" ref="U10:U16" si="13">IF($H10=CF10,$G10,0)</f>
        <v>0</v>
      </c>
      <c r="V10" s="61">
        <f t="shared" ref="V10:V16" si="14">IF($H10=CG10,$G10,0)</f>
        <v>10000</v>
      </c>
      <c r="W10" s="61">
        <f t="shared" ref="W10:W16" si="15">IF($H10=CH10,$G10,0)</f>
        <v>0</v>
      </c>
      <c r="X10" s="61">
        <f t="shared" ref="X10:X16" si="16">IF($H10=CI10,$G10,0)</f>
        <v>0</v>
      </c>
      <c r="Y10" s="61">
        <f t="shared" ref="Y10:Y16" si="17">IF($H10=CJ10,$G10,0)</f>
        <v>0</v>
      </c>
      <c r="Z10" s="61">
        <f t="shared" ref="Z10:Z16" si="18">IF($H10=CK10,$G10,0)</f>
        <v>0</v>
      </c>
      <c r="AA10" s="61">
        <f t="shared" ref="AA10:AA16" si="19">IF($H10=CL10,$G10,0)</f>
        <v>0</v>
      </c>
      <c r="AB10" s="61">
        <f t="shared" ref="AB10:AB16" si="20">IF($H10=CM10,$G10,0)</f>
        <v>0</v>
      </c>
      <c r="AC10" s="61">
        <f t="shared" ref="AC10:AC16" si="21">IF($H10=CN10,$G10,0)</f>
        <v>0</v>
      </c>
      <c r="AD10" s="61">
        <f t="shared" ref="AD10:AD16" si="22">IF($H10=CO10,$G10,0)</f>
        <v>0</v>
      </c>
      <c r="AE10" s="61">
        <f t="shared" ref="AE10:AE16" si="23">IF($H10=CP10,$G10,0)</f>
        <v>0</v>
      </c>
      <c r="AF10" s="61">
        <f t="shared" ref="AF10:AF16" si="24">IF($H10=CQ10,$G10,0)</f>
        <v>0</v>
      </c>
      <c r="AG10" s="61">
        <f t="shared" ref="AG10:AG16" si="25">IF($H10=CR10,$G10,0)</f>
        <v>0</v>
      </c>
      <c r="AH10" s="61">
        <f t="shared" ref="AH10:AH16" si="26">IF($H10=CS10,$G10,0)</f>
        <v>0</v>
      </c>
      <c r="AI10" s="61">
        <f t="shared" ref="AI10:AI16" si="27">IF($H10=CT10,$G10,0)</f>
        <v>10000</v>
      </c>
      <c r="AJ10" s="61">
        <f t="shared" ref="AJ10:AJ16" si="28">IF($H10=CU10,$G10,0)</f>
        <v>0</v>
      </c>
      <c r="AK10" s="61">
        <f t="shared" ref="AK10:AK16" si="29">IF($H10=CV10,$G10,0)</f>
        <v>0</v>
      </c>
      <c r="AL10" s="61">
        <f t="shared" ref="AL10:AL16" si="30">IF($H10=CW10,$G10,0)</f>
        <v>0</v>
      </c>
      <c r="AM10" s="61">
        <f t="shared" ref="AM10:AM16" si="31">IF($H10=CX10,$G10,0)</f>
        <v>0</v>
      </c>
      <c r="AN10" s="61">
        <f t="shared" ref="AN10:AN16" si="32">IF($H10=CY10,$G10,0)</f>
        <v>0</v>
      </c>
      <c r="AO10" s="61">
        <f t="shared" ref="AO10:AO16" si="33">IF($H10=CZ10,$G10,0)</f>
        <v>0</v>
      </c>
      <c r="AP10" s="61">
        <f t="shared" ref="AP10:AP16" si="34">IF($H10=DA10,$G10,0)</f>
        <v>0</v>
      </c>
      <c r="AQ10" s="61">
        <f t="shared" ref="AQ10:AQ16" si="35">IF($H10=DB10,$G10,0)</f>
        <v>0</v>
      </c>
      <c r="AR10" s="61">
        <f t="shared" ref="AR10:AR16" si="36">IF($H10=DC10,$G10,0)</f>
        <v>0</v>
      </c>
      <c r="AS10" s="61">
        <f t="shared" ref="AS10:AS16" si="37">IF($H10=DD10,$G10,0)</f>
        <v>0</v>
      </c>
      <c r="AT10" s="61">
        <f t="shared" ref="AT10:AT16" si="38">IF($H10=DE10,$G10,0)</f>
        <v>0</v>
      </c>
      <c r="AU10" s="61">
        <f t="shared" ref="AU10:AU16" si="39">IF($H10=DF10,$G10,0)</f>
        <v>0</v>
      </c>
      <c r="AV10" s="61">
        <f t="shared" ref="AV10:AV16" si="40">IF($H10=DG10,$G10,0)</f>
        <v>10000</v>
      </c>
      <c r="AW10" s="61">
        <f t="shared" ref="AW10:AW16" si="41">IF($H10=DH10,$G10,0)</f>
        <v>0</v>
      </c>
      <c r="AX10" s="61">
        <f t="shared" ref="AX10:AX16" si="42">IF($H10=DI10,$G10,0)</f>
        <v>0</v>
      </c>
      <c r="AY10" s="61">
        <f t="shared" ref="AY10:AY16" si="43">IF($H10=DJ10,$G10,0)</f>
        <v>0</v>
      </c>
      <c r="AZ10" s="61">
        <f t="shared" ref="AZ10:AZ16" si="44">IF($H10=DK10,$G10,0)</f>
        <v>0</v>
      </c>
      <c r="BA10" s="61">
        <f t="shared" ref="BA10:BA16" si="45">IF($H10=DL10,$G10,0)</f>
        <v>0</v>
      </c>
      <c r="BB10" s="61">
        <f t="shared" ref="BB10:BB16" si="46">IF($H10=DM10,$G10,0)</f>
        <v>0</v>
      </c>
      <c r="BC10" s="61">
        <f t="shared" ref="BC10:BC16" si="47">IF($H10=DN10,$G10,0)</f>
        <v>0</v>
      </c>
      <c r="BD10" s="61">
        <f t="shared" ref="BD10:BD16" si="48">IF($H10=DO10,$G10,0)</f>
        <v>0</v>
      </c>
      <c r="BE10" s="61">
        <f t="shared" ref="BE10:BE16" si="49">IF($H10=DP10,$G10,0)</f>
        <v>0</v>
      </c>
      <c r="BF10" s="61">
        <f t="shared" ref="BF10:BF16" si="50">IF($H10=DQ10,$G10,0)</f>
        <v>0</v>
      </c>
      <c r="BG10" s="61">
        <f t="shared" ref="BG10:BG16" si="51">IF($H10=DR10,$G10,0)</f>
        <v>0</v>
      </c>
      <c r="BH10" s="61">
        <f t="shared" ref="BH10:BH16" si="52">IF($H10=DS10,$G10,0)</f>
        <v>0</v>
      </c>
      <c r="BI10" s="61">
        <f t="shared" ref="BI10:BI16" si="53">IF($H10=DT10,$G10,0)</f>
        <v>10000</v>
      </c>
      <c r="BJ10" s="61">
        <f t="shared" ref="BJ10:BJ16" si="54">IF($H10=DU10,$G10,0)</f>
        <v>0</v>
      </c>
      <c r="BK10" s="61">
        <f t="shared" ref="BK10:BK16" si="55">IF($H10=DV10,$G10,0)</f>
        <v>0</v>
      </c>
      <c r="BL10" s="61">
        <f t="shared" ref="BL10:BL16" si="56">IF($H10=DW10,$G10,0)</f>
        <v>0</v>
      </c>
      <c r="BM10" s="61">
        <f t="shared" ref="BM10:BM16" si="57">IF($H10=DX10,$G10,0)</f>
        <v>0</v>
      </c>
      <c r="BN10" s="61">
        <f t="shared" ref="BN10:BN16" si="58">IF($H10=DY10,$G10,0)</f>
        <v>0</v>
      </c>
      <c r="BO10" s="61">
        <f t="shared" ref="BO10:BO16" si="59">IF($H10=DZ10,$G10,0)</f>
        <v>0</v>
      </c>
      <c r="BT10">
        <f>IFERROR(IF(BT$5=$F10,VLOOKUP($D10,$H$1:$J$4,3,0),IF(BS10&gt;1,BS10-1,IF(BS10=1,VLOOKUP($D10,$H$1:$J$4,3,0),""))),"")</f>
        <v>13</v>
      </c>
      <c r="BU10">
        <f t="shared" ref="BU10:DZ10" si="60">IFERROR(IF(BU$5=$F10,VLOOKUP($D10,$H$1:$J$4,3,0),IF(BT10&gt;1,BT10-1,IF(BT10=1,VLOOKUP($D10,$H$1:$J$4,3,0),""))),"")</f>
        <v>12</v>
      </c>
      <c r="BV10">
        <f t="shared" si="60"/>
        <v>11</v>
      </c>
      <c r="BW10">
        <f t="shared" si="60"/>
        <v>10</v>
      </c>
      <c r="BX10">
        <f t="shared" si="60"/>
        <v>9</v>
      </c>
      <c r="BY10">
        <f t="shared" si="60"/>
        <v>8</v>
      </c>
      <c r="BZ10">
        <f t="shared" si="60"/>
        <v>7</v>
      </c>
      <c r="CA10">
        <f t="shared" si="60"/>
        <v>6</v>
      </c>
      <c r="CB10">
        <f t="shared" si="60"/>
        <v>5</v>
      </c>
      <c r="CC10">
        <f t="shared" si="60"/>
        <v>4</v>
      </c>
      <c r="CD10">
        <f t="shared" si="60"/>
        <v>3</v>
      </c>
      <c r="CE10">
        <f t="shared" si="60"/>
        <v>2</v>
      </c>
      <c r="CF10">
        <f t="shared" si="60"/>
        <v>1</v>
      </c>
      <c r="CG10">
        <f t="shared" si="60"/>
        <v>13</v>
      </c>
      <c r="CH10">
        <f t="shared" si="60"/>
        <v>12</v>
      </c>
      <c r="CI10">
        <f t="shared" si="60"/>
        <v>11</v>
      </c>
      <c r="CJ10">
        <f t="shared" si="60"/>
        <v>10</v>
      </c>
      <c r="CK10">
        <f t="shared" si="60"/>
        <v>9</v>
      </c>
      <c r="CL10">
        <f t="shared" si="60"/>
        <v>8</v>
      </c>
      <c r="CM10">
        <f t="shared" si="60"/>
        <v>7</v>
      </c>
      <c r="CN10">
        <f t="shared" si="60"/>
        <v>6</v>
      </c>
      <c r="CO10">
        <f t="shared" si="60"/>
        <v>5</v>
      </c>
      <c r="CP10">
        <f t="shared" si="60"/>
        <v>4</v>
      </c>
      <c r="CQ10">
        <f t="shared" si="60"/>
        <v>3</v>
      </c>
      <c r="CR10">
        <f t="shared" si="60"/>
        <v>2</v>
      </c>
      <c r="CS10">
        <f t="shared" si="60"/>
        <v>1</v>
      </c>
      <c r="CT10">
        <f t="shared" si="60"/>
        <v>13</v>
      </c>
      <c r="CU10">
        <f t="shared" si="60"/>
        <v>12</v>
      </c>
      <c r="CV10">
        <f t="shared" si="60"/>
        <v>11</v>
      </c>
      <c r="CW10">
        <f t="shared" si="60"/>
        <v>10</v>
      </c>
      <c r="CX10">
        <f t="shared" si="60"/>
        <v>9</v>
      </c>
      <c r="CY10">
        <f t="shared" si="60"/>
        <v>8</v>
      </c>
      <c r="CZ10">
        <f t="shared" si="60"/>
        <v>7</v>
      </c>
      <c r="DA10">
        <f t="shared" si="60"/>
        <v>6</v>
      </c>
      <c r="DB10">
        <f t="shared" si="60"/>
        <v>5</v>
      </c>
      <c r="DC10">
        <f t="shared" si="60"/>
        <v>4</v>
      </c>
      <c r="DD10">
        <f t="shared" si="60"/>
        <v>3</v>
      </c>
      <c r="DE10">
        <f t="shared" si="60"/>
        <v>2</v>
      </c>
      <c r="DF10">
        <f t="shared" si="60"/>
        <v>1</v>
      </c>
      <c r="DG10">
        <f t="shared" si="60"/>
        <v>13</v>
      </c>
      <c r="DH10">
        <f t="shared" si="60"/>
        <v>12</v>
      </c>
      <c r="DI10">
        <f t="shared" si="60"/>
        <v>11</v>
      </c>
      <c r="DJ10">
        <f t="shared" si="60"/>
        <v>10</v>
      </c>
      <c r="DK10">
        <f t="shared" si="60"/>
        <v>9</v>
      </c>
      <c r="DL10">
        <f t="shared" si="60"/>
        <v>8</v>
      </c>
      <c r="DM10">
        <f t="shared" si="60"/>
        <v>7</v>
      </c>
      <c r="DN10">
        <f t="shared" si="60"/>
        <v>6</v>
      </c>
      <c r="DO10">
        <f t="shared" si="60"/>
        <v>5</v>
      </c>
      <c r="DP10">
        <f t="shared" si="60"/>
        <v>4</v>
      </c>
      <c r="DQ10">
        <f t="shared" si="60"/>
        <v>3</v>
      </c>
      <c r="DR10">
        <f t="shared" si="60"/>
        <v>2</v>
      </c>
      <c r="DS10">
        <f t="shared" si="60"/>
        <v>1</v>
      </c>
      <c r="DT10">
        <f t="shared" si="60"/>
        <v>13</v>
      </c>
      <c r="DU10">
        <f t="shared" si="60"/>
        <v>12</v>
      </c>
      <c r="DV10">
        <f t="shared" si="60"/>
        <v>11</v>
      </c>
      <c r="DW10">
        <f t="shared" si="60"/>
        <v>10</v>
      </c>
      <c r="DX10">
        <f t="shared" si="60"/>
        <v>9</v>
      </c>
      <c r="DY10">
        <f t="shared" si="60"/>
        <v>8</v>
      </c>
      <c r="DZ10">
        <f t="shared" si="60"/>
        <v>7</v>
      </c>
    </row>
    <row r="11" spans="1:130" x14ac:dyDescent="0.3">
      <c r="A11" t="s">
        <v>171</v>
      </c>
      <c r="B11" s="60">
        <f>B10*0.06</f>
        <v>2400</v>
      </c>
      <c r="C11" s="66"/>
      <c r="D11" t="s">
        <v>197</v>
      </c>
      <c r="E11" s="85">
        <v>0</v>
      </c>
      <c r="F11" s="57" t="s">
        <v>3</v>
      </c>
      <c r="G11" s="74">
        <f t="shared" si="0"/>
        <v>2400</v>
      </c>
      <c r="H11">
        <f t="shared" si="1"/>
        <v>52</v>
      </c>
      <c r="I11" s="61">
        <f t="shared" ref="I11:I16" si="61">IF($H11=BT11,$G11,0)</f>
        <v>2400</v>
      </c>
      <c r="J11" s="61">
        <f t="shared" si="2"/>
        <v>0</v>
      </c>
      <c r="K11" s="61">
        <f t="shared" si="3"/>
        <v>0</v>
      </c>
      <c r="L11" s="61">
        <f t="shared" si="4"/>
        <v>0</v>
      </c>
      <c r="M11" s="61">
        <f t="shared" si="5"/>
        <v>0</v>
      </c>
      <c r="N11" s="61">
        <f t="shared" si="6"/>
        <v>0</v>
      </c>
      <c r="O11" s="61">
        <f t="shared" si="7"/>
        <v>0</v>
      </c>
      <c r="P11" s="61">
        <f t="shared" si="8"/>
        <v>0</v>
      </c>
      <c r="Q11" s="61">
        <f t="shared" si="9"/>
        <v>0</v>
      </c>
      <c r="R11" s="61">
        <f t="shared" si="10"/>
        <v>0</v>
      </c>
      <c r="S11" s="61">
        <f t="shared" si="11"/>
        <v>0</v>
      </c>
      <c r="T11" s="61">
        <f t="shared" si="12"/>
        <v>0</v>
      </c>
      <c r="U11" s="61">
        <f t="shared" si="13"/>
        <v>0</v>
      </c>
      <c r="V11" s="61">
        <f t="shared" si="14"/>
        <v>0</v>
      </c>
      <c r="W11" s="61">
        <f t="shared" si="15"/>
        <v>0</v>
      </c>
      <c r="X11" s="61">
        <f t="shared" si="16"/>
        <v>0</v>
      </c>
      <c r="Y11" s="61">
        <f t="shared" si="17"/>
        <v>0</v>
      </c>
      <c r="Z11" s="61">
        <f t="shared" si="18"/>
        <v>0</v>
      </c>
      <c r="AA11" s="61">
        <f t="shared" si="19"/>
        <v>0</v>
      </c>
      <c r="AB11" s="61">
        <f t="shared" si="20"/>
        <v>0</v>
      </c>
      <c r="AC11" s="61">
        <f t="shared" si="21"/>
        <v>0</v>
      </c>
      <c r="AD11" s="61">
        <f t="shared" si="22"/>
        <v>0</v>
      </c>
      <c r="AE11" s="61">
        <f t="shared" si="23"/>
        <v>0</v>
      </c>
      <c r="AF11" s="61">
        <f t="shared" si="24"/>
        <v>0</v>
      </c>
      <c r="AG11" s="61">
        <f t="shared" si="25"/>
        <v>0</v>
      </c>
      <c r="AH11" s="61">
        <f t="shared" si="26"/>
        <v>0</v>
      </c>
      <c r="AI11" s="61">
        <f t="shared" si="27"/>
        <v>0</v>
      </c>
      <c r="AJ11" s="61">
        <f t="shared" si="28"/>
        <v>0</v>
      </c>
      <c r="AK11" s="61">
        <f t="shared" si="29"/>
        <v>0</v>
      </c>
      <c r="AL11" s="61">
        <f t="shared" si="30"/>
        <v>0</v>
      </c>
      <c r="AM11" s="61">
        <f t="shared" si="31"/>
        <v>0</v>
      </c>
      <c r="AN11" s="61">
        <f t="shared" si="32"/>
        <v>0</v>
      </c>
      <c r="AO11" s="61">
        <f t="shared" si="33"/>
        <v>0</v>
      </c>
      <c r="AP11" s="61">
        <f t="shared" si="34"/>
        <v>0</v>
      </c>
      <c r="AQ11" s="61">
        <f t="shared" si="35"/>
        <v>0</v>
      </c>
      <c r="AR11" s="61">
        <f t="shared" si="36"/>
        <v>0</v>
      </c>
      <c r="AS11" s="61">
        <f t="shared" si="37"/>
        <v>0</v>
      </c>
      <c r="AT11" s="61">
        <f t="shared" si="38"/>
        <v>0</v>
      </c>
      <c r="AU11" s="61">
        <f t="shared" si="39"/>
        <v>0</v>
      </c>
      <c r="AV11" s="61">
        <f t="shared" si="40"/>
        <v>0</v>
      </c>
      <c r="AW11" s="61">
        <f t="shared" si="41"/>
        <v>0</v>
      </c>
      <c r="AX11" s="61">
        <f t="shared" si="42"/>
        <v>0</v>
      </c>
      <c r="AY11" s="61">
        <f t="shared" si="43"/>
        <v>0</v>
      </c>
      <c r="AZ11" s="61">
        <f t="shared" si="44"/>
        <v>0</v>
      </c>
      <c r="BA11" s="61">
        <f t="shared" si="45"/>
        <v>0</v>
      </c>
      <c r="BB11" s="61">
        <f t="shared" si="46"/>
        <v>0</v>
      </c>
      <c r="BC11" s="61">
        <f t="shared" si="47"/>
        <v>0</v>
      </c>
      <c r="BD11" s="61">
        <f t="shared" si="48"/>
        <v>0</v>
      </c>
      <c r="BE11" s="61">
        <f t="shared" si="49"/>
        <v>0</v>
      </c>
      <c r="BF11" s="61">
        <f t="shared" si="50"/>
        <v>0</v>
      </c>
      <c r="BG11" s="61">
        <f t="shared" si="51"/>
        <v>0</v>
      </c>
      <c r="BH11" s="61">
        <f t="shared" si="52"/>
        <v>0</v>
      </c>
      <c r="BI11" s="61">
        <f t="shared" si="53"/>
        <v>2400</v>
      </c>
      <c r="BJ11" s="61">
        <f t="shared" si="54"/>
        <v>0</v>
      </c>
      <c r="BK11" s="61">
        <f t="shared" si="55"/>
        <v>0</v>
      </c>
      <c r="BL11" s="61">
        <f t="shared" si="56"/>
        <v>0</v>
      </c>
      <c r="BM11" s="61">
        <f t="shared" si="57"/>
        <v>0</v>
      </c>
      <c r="BN11" s="61">
        <f t="shared" si="58"/>
        <v>0</v>
      </c>
      <c r="BO11" s="61">
        <f t="shared" si="59"/>
        <v>0</v>
      </c>
      <c r="BT11">
        <f t="shared" ref="BT11:DZ11" si="62">IFERROR(IF(BT$5=$F11,VLOOKUP($D11,$H$1:$J$4,3,0),IF(BS11&gt;1,BS11-1,IF(BS11=1,VLOOKUP($D11,$H$1:$J$4,3,0),""))),"")</f>
        <v>52</v>
      </c>
      <c r="BU11">
        <f t="shared" si="62"/>
        <v>51</v>
      </c>
      <c r="BV11">
        <f t="shared" si="62"/>
        <v>50</v>
      </c>
      <c r="BW11">
        <f t="shared" si="62"/>
        <v>49</v>
      </c>
      <c r="BX11">
        <f t="shared" si="62"/>
        <v>48</v>
      </c>
      <c r="BY11">
        <f t="shared" si="62"/>
        <v>47</v>
      </c>
      <c r="BZ11">
        <f t="shared" si="62"/>
        <v>46</v>
      </c>
      <c r="CA11">
        <f t="shared" si="62"/>
        <v>45</v>
      </c>
      <c r="CB11">
        <f t="shared" si="62"/>
        <v>44</v>
      </c>
      <c r="CC11">
        <f t="shared" si="62"/>
        <v>43</v>
      </c>
      <c r="CD11">
        <f t="shared" si="62"/>
        <v>42</v>
      </c>
      <c r="CE11">
        <f t="shared" si="62"/>
        <v>41</v>
      </c>
      <c r="CF11">
        <f t="shared" si="62"/>
        <v>40</v>
      </c>
      <c r="CG11">
        <f t="shared" si="62"/>
        <v>39</v>
      </c>
      <c r="CH11">
        <f t="shared" si="62"/>
        <v>38</v>
      </c>
      <c r="CI11">
        <f t="shared" si="62"/>
        <v>37</v>
      </c>
      <c r="CJ11">
        <f t="shared" si="62"/>
        <v>36</v>
      </c>
      <c r="CK11">
        <f t="shared" si="62"/>
        <v>35</v>
      </c>
      <c r="CL11">
        <f t="shared" si="62"/>
        <v>34</v>
      </c>
      <c r="CM11">
        <f t="shared" si="62"/>
        <v>33</v>
      </c>
      <c r="CN11">
        <f t="shared" si="62"/>
        <v>32</v>
      </c>
      <c r="CO11">
        <f t="shared" si="62"/>
        <v>31</v>
      </c>
      <c r="CP11">
        <f t="shared" si="62"/>
        <v>30</v>
      </c>
      <c r="CQ11">
        <f t="shared" si="62"/>
        <v>29</v>
      </c>
      <c r="CR11">
        <f t="shared" si="62"/>
        <v>28</v>
      </c>
      <c r="CS11">
        <f t="shared" si="62"/>
        <v>27</v>
      </c>
      <c r="CT11">
        <f t="shared" si="62"/>
        <v>26</v>
      </c>
      <c r="CU11">
        <f t="shared" si="62"/>
        <v>25</v>
      </c>
      <c r="CV11">
        <f t="shared" si="62"/>
        <v>24</v>
      </c>
      <c r="CW11">
        <f t="shared" si="62"/>
        <v>23</v>
      </c>
      <c r="CX11">
        <f t="shared" si="62"/>
        <v>22</v>
      </c>
      <c r="CY11">
        <f t="shared" si="62"/>
        <v>21</v>
      </c>
      <c r="CZ11">
        <f t="shared" si="62"/>
        <v>20</v>
      </c>
      <c r="DA11">
        <f t="shared" si="62"/>
        <v>19</v>
      </c>
      <c r="DB11">
        <f t="shared" si="62"/>
        <v>18</v>
      </c>
      <c r="DC11">
        <f t="shared" si="62"/>
        <v>17</v>
      </c>
      <c r="DD11">
        <f t="shared" si="62"/>
        <v>16</v>
      </c>
      <c r="DE11">
        <f t="shared" si="62"/>
        <v>15</v>
      </c>
      <c r="DF11">
        <f t="shared" si="62"/>
        <v>14</v>
      </c>
      <c r="DG11">
        <f t="shared" si="62"/>
        <v>13</v>
      </c>
      <c r="DH11">
        <f t="shared" si="62"/>
        <v>12</v>
      </c>
      <c r="DI11">
        <f t="shared" si="62"/>
        <v>11</v>
      </c>
      <c r="DJ11">
        <f t="shared" si="62"/>
        <v>10</v>
      </c>
      <c r="DK11">
        <f t="shared" si="62"/>
        <v>9</v>
      </c>
      <c r="DL11">
        <f t="shared" si="62"/>
        <v>8</v>
      </c>
      <c r="DM11">
        <f t="shared" si="62"/>
        <v>7</v>
      </c>
      <c r="DN11">
        <f t="shared" si="62"/>
        <v>6</v>
      </c>
      <c r="DO11">
        <f t="shared" si="62"/>
        <v>5</v>
      </c>
      <c r="DP11">
        <f t="shared" si="62"/>
        <v>4</v>
      </c>
      <c r="DQ11">
        <f t="shared" si="62"/>
        <v>3</v>
      </c>
      <c r="DR11">
        <f t="shared" si="62"/>
        <v>2</v>
      </c>
      <c r="DS11">
        <f t="shared" si="62"/>
        <v>1</v>
      </c>
      <c r="DT11">
        <f t="shared" si="62"/>
        <v>52</v>
      </c>
      <c r="DU11">
        <f t="shared" si="62"/>
        <v>51</v>
      </c>
      <c r="DV11">
        <f t="shared" si="62"/>
        <v>50</v>
      </c>
      <c r="DW11">
        <f t="shared" si="62"/>
        <v>49</v>
      </c>
      <c r="DX11">
        <f t="shared" si="62"/>
        <v>48</v>
      </c>
      <c r="DY11">
        <f t="shared" si="62"/>
        <v>47</v>
      </c>
      <c r="DZ11">
        <f t="shared" si="62"/>
        <v>46</v>
      </c>
    </row>
    <row r="12" spans="1:130" x14ac:dyDescent="0.3">
      <c r="A12" t="s">
        <v>172</v>
      </c>
      <c r="B12" s="59">
        <v>0</v>
      </c>
      <c r="C12" s="66"/>
      <c r="D12" t="s">
        <v>196</v>
      </c>
      <c r="E12" s="85">
        <v>0</v>
      </c>
      <c r="F12" s="57" t="s">
        <v>3</v>
      </c>
      <c r="G12" s="74">
        <f t="shared" si="0"/>
        <v>0</v>
      </c>
      <c r="H12">
        <f t="shared" si="1"/>
        <v>13</v>
      </c>
      <c r="I12" s="61">
        <f t="shared" si="61"/>
        <v>0</v>
      </c>
      <c r="J12" s="61">
        <f t="shared" si="2"/>
        <v>0</v>
      </c>
      <c r="K12" s="61">
        <f t="shared" si="3"/>
        <v>0</v>
      </c>
      <c r="L12" s="61">
        <f t="shared" si="4"/>
        <v>0</v>
      </c>
      <c r="M12" s="61">
        <f t="shared" si="5"/>
        <v>0</v>
      </c>
      <c r="N12" s="61">
        <f t="shared" si="6"/>
        <v>0</v>
      </c>
      <c r="O12" s="61">
        <f t="shared" si="7"/>
        <v>0</v>
      </c>
      <c r="P12" s="61">
        <f t="shared" si="8"/>
        <v>0</v>
      </c>
      <c r="Q12" s="61">
        <f t="shared" si="9"/>
        <v>0</v>
      </c>
      <c r="R12" s="61">
        <f t="shared" si="10"/>
        <v>0</v>
      </c>
      <c r="S12" s="61">
        <f t="shared" si="11"/>
        <v>0</v>
      </c>
      <c r="T12" s="61">
        <f t="shared" si="12"/>
        <v>0</v>
      </c>
      <c r="U12" s="61">
        <f t="shared" si="13"/>
        <v>0</v>
      </c>
      <c r="V12" s="61">
        <f t="shared" si="14"/>
        <v>0</v>
      </c>
      <c r="W12" s="61">
        <f t="shared" si="15"/>
        <v>0</v>
      </c>
      <c r="X12" s="61">
        <f t="shared" si="16"/>
        <v>0</v>
      </c>
      <c r="Y12" s="61">
        <f t="shared" si="17"/>
        <v>0</v>
      </c>
      <c r="Z12" s="61">
        <f t="shared" si="18"/>
        <v>0</v>
      </c>
      <c r="AA12" s="61">
        <f t="shared" si="19"/>
        <v>0</v>
      </c>
      <c r="AB12" s="61">
        <f t="shared" si="20"/>
        <v>0</v>
      </c>
      <c r="AC12" s="61">
        <f t="shared" si="21"/>
        <v>0</v>
      </c>
      <c r="AD12" s="61">
        <f t="shared" si="22"/>
        <v>0</v>
      </c>
      <c r="AE12" s="61">
        <f t="shared" si="23"/>
        <v>0</v>
      </c>
      <c r="AF12" s="61">
        <f t="shared" si="24"/>
        <v>0</v>
      </c>
      <c r="AG12" s="61">
        <f t="shared" si="25"/>
        <v>0</v>
      </c>
      <c r="AH12" s="61">
        <f t="shared" si="26"/>
        <v>0</v>
      </c>
      <c r="AI12" s="61">
        <f t="shared" si="27"/>
        <v>0</v>
      </c>
      <c r="AJ12" s="61">
        <f t="shared" si="28"/>
        <v>0</v>
      </c>
      <c r="AK12" s="61">
        <f t="shared" si="29"/>
        <v>0</v>
      </c>
      <c r="AL12" s="61">
        <f t="shared" si="30"/>
        <v>0</v>
      </c>
      <c r="AM12" s="61">
        <f t="shared" si="31"/>
        <v>0</v>
      </c>
      <c r="AN12" s="61">
        <f t="shared" si="32"/>
        <v>0</v>
      </c>
      <c r="AO12" s="61">
        <f t="shared" si="33"/>
        <v>0</v>
      </c>
      <c r="AP12" s="61">
        <f t="shared" si="34"/>
        <v>0</v>
      </c>
      <c r="AQ12" s="61">
        <f t="shared" si="35"/>
        <v>0</v>
      </c>
      <c r="AR12" s="61">
        <f t="shared" si="36"/>
        <v>0</v>
      </c>
      <c r="AS12" s="61">
        <f t="shared" si="37"/>
        <v>0</v>
      </c>
      <c r="AT12" s="61">
        <f t="shared" si="38"/>
        <v>0</v>
      </c>
      <c r="AU12" s="61">
        <f t="shared" si="39"/>
        <v>0</v>
      </c>
      <c r="AV12" s="61">
        <f t="shared" si="40"/>
        <v>0</v>
      </c>
      <c r="AW12" s="61">
        <f t="shared" si="41"/>
        <v>0</v>
      </c>
      <c r="AX12" s="61">
        <f t="shared" si="42"/>
        <v>0</v>
      </c>
      <c r="AY12" s="61">
        <f t="shared" si="43"/>
        <v>0</v>
      </c>
      <c r="AZ12" s="61">
        <f t="shared" si="44"/>
        <v>0</v>
      </c>
      <c r="BA12" s="61">
        <f t="shared" si="45"/>
        <v>0</v>
      </c>
      <c r="BB12" s="61">
        <f t="shared" si="46"/>
        <v>0</v>
      </c>
      <c r="BC12" s="61">
        <f t="shared" si="47"/>
        <v>0</v>
      </c>
      <c r="BD12" s="61">
        <f t="shared" si="48"/>
        <v>0</v>
      </c>
      <c r="BE12" s="61">
        <f t="shared" si="49"/>
        <v>0</v>
      </c>
      <c r="BF12" s="61">
        <f t="shared" si="50"/>
        <v>0</v>
      </c>
      <c r="BG12" s="61">
        <f t="shared" si="51"/>
        <v>0</v>
      </c>
      <c r="BH12" s="61">
        <f t="shared" si="52"/>
        <v>0</v>
      </c>
      <c r="BI12" s="61">
        <f t="shared" si="53"/>
        <v>0</v>
      </c>
      <c r="BJ12" s="61">
        <f t="shared" si="54"/>
        <v>0</v>
      </c>
      <c r="BK12" s="61">
        <f t="shared" si="55"/>
        <v>0</v>
      </c>
      <c r="BL12" s="61">
        <f t="shared" si="56"/>
        <v>0</v>
      </c>
      <c r="BM12" s="61">
        <f t="shared" si="57"/>
        <v>0</v>
      </c>
      <c r="BN12" s="61">
        <f t="shared" si="58"/>
        <v>0</v>
      </c>
      <c r="BO12" s="61">
        <f t="shared" si="59"/>
        <v>0</v>
      </c>
      <c r="BT12">
        <f t="shared" ref="BT12:DZ12" si="63">IFERROR(IF(BT$5=$F12,VLOOKUP($D12,$H$1:$J$4,3,0),IF(BS12&gt;1,BS12-1,IF(BS12=1,VLOOKUP($D12,$H$1:$J$4,3,0),""))),"")</f>
        <v>13</v>
      </c>
      <c r="BU12">
        <f t="shared" si="63"/>
        <v>12</v>
      </c>
      <c r="BV12">
        <f t="shared" si="63"/>
        <v>11</v>
      </c>
      <c r="BW12">
        <f t="shared" si="63"/>
        <v>10</v>
      </c>
      <c r="BX12">
        <f t="shared" si="63"/>
        <v>9</v>
      </c>
      <c r="BY12">
        <f t="shared" si="63"/>
        <v>8</v>
      </c>
      <c r="BZ12">
        <f t="shared" si="63"/>
        <v>7</v>
      </c>
      <c r="CA12">
        <f t="shared" si="63"/>
        <v>6</v>
      </c>
      <c r="CB12">
        <f t="shared" si="63"/>
        <v>5</v>
      </c>
      <c r="CC12">
        <f t="shared" si="63"/>
        <v>4</v>
      </c>
      <c r="CD12">
        <f t="shared" si="63"/>
        <v>3</v>
      </c>
      <c r="CE12">
        <f t="shared" si="63"/>
        <v>2</v>
      </c>
      <c r="CF12">
        <f t="shared" si="63"/>
        <v>1</v>
      </c>
      <c r="CG12">
        <f t="shared" si="63"/>
        <v>13</v>
      </c>
      <c r="CH12">
        <f t="shared" si="63"/>
        <v>12</v>
      </c>
      <c r="CI12">
        <f t="shared" si="63"/>
        <v>11</v>
      </c>
      <c r="CJ12">
        <f t="shared" si="63"/>
        <v>10</v>
      </c>
      <c r="CK12">
        <f t="shared" si="63"/>
        <v>9</v>
      </c>
      <c r="CL12">
        <f t="shared" si="63"/>
        <v>8</v>
      </c>
      <c r="CM12">
        <f t="shared" si="63"/>
        <v>7</v>
      </c>
      <c r="CN12">
        <f t="shared" si="63"/>
        <v>6</v>
      </c>
      <c r="CO12">
        <f t="shared" si="63"/>
        <v>5</v>
      </c>
      <c r="CP12">
        <f t="shared" si="63"/>
        <v>4</v>
      </c>
      <c r="CQ12">
        <f t="shared" si="63"/>
        <v>3</v>
      </c>
      <c r="CR12">
        <f t="shared" si="63"/>
        <v>2</v>
      </c>
      <c r="CS12">
        <f t="shared" si="63"/>
        <v>1</v>
      </c>
      <c r="CT12">
        <f t="shared" si="63"/>
        <v>13</v>
      </c>
      <c r="CU12">
        <f t="shared" si="63"/>
        <v>12</v>
      </c>
      <c r="CV12">
        <f t="shared" si="63"/>
        <v>11</v>
      </c>
      <c r="CW12">
        <f t="shared" si="63"/>
        <v>10</v>
      </c>
      <c r="CX12">
        <f t="shared" si="63"/>
        <v>9</v>
      </c>
      <c r="CY12">
        <f t="shared" si="63"/>
        <v>8</v>
      </c>
      <c r="CZ12">
        <f t="shared" si="63"/>
        <v>7</v>
      </c>
      <c r="DA12">
        <f t="shared" si="63"/>
        <v>6</v>
      </c>
      <c r="DB12">
        <f t="shared" si="63"/>
        <v>5</v>
      </c>
      <c r="DC12">
        <f t="shared" si="63"/>
        <v>4</v>
      </c>
      <c r="DD12">
        <f t="shared" si="63"/>
        <v>3</v>
      </c>
      <c r="DE12">
        <f t="shared" si="63"/>
        <v>2</v>
      </c>
      <c r="DF12">
        <f t="shared" si="63"/>
        <v>1</v>
      </c>
      <c r="DG12">
        <f t="shared" si="63"/>
        <v>13</v>
      </c>
      <c r="DH12">
        <f t="shared" si="63"/>
        <v>12</v>
      </c>
      <c r="DI12">
        <f t="shared" si="63"/>
        <v>11</v>
      </c>
      <c r="DJ12">
        <f t="shared" si="63"/>
        <v>10</v>
      </c>
      <c r="DK12">
        <f t="shared" si="63"/>
        <v>9</v>
      </c>
      <c r="DL12">
        <f t="shared" si="63"/>
        <v>8</v>
      </c>
      <c r="DM12">
        <f t="shared" si="63"/>
        <v>7</v>
      </c>
      <c r="DN12">
        <f t="shared" si="63"/>
        <v>6</v>
      </c>
      <c r="DO12">
        <f t="shared" si="63"/>
        <v>5</v>
      </c>
      <c r="DP12">
        <f t="shared" si="63"/>
        <v>4</v>
      </c>
      <c r="DQ12">
        <f t="shared" si="63"/>
        <v>3</v>
      </c>
      <c r="DR12">
        <f t="shared" si="63"/>
        <v>2</v>
      </c>
      <c r="DS12">
        <f t="shared" si="63"/>
        <v>1</v>
      </c>
      <c r="DT12">
        <f t="shared" si="63"/>
        <v>13</v>
      </c>
      <c r="DU12">
        <f t="shared" si="63"/>
        <v>12</v>
      </c>
      <c r="DV12">
        <f t="shared" si="63"/>
        <v>11</v>
      </c>
      <c r="DW12">
        <f t="shared" si="63"/>
        <v>10</v>
      </c>
      <c r="DX12">
        <f t="shared" si="63"/>
        <v>9</v>
      </c>
      <c r="DY12">
        <f t="shared" si="63"/>
        <v>8</v>
      </c>
      <c r="DZ12">
        <f t="shared" si="63"/>
        <v>7</v>
      </c>
    </row>
    <row r="13" spans="1:130" x14ac:dyDescent="0.3">
      <c r="A13" t="s">
        <v>169</v>
      </c>
      <c r="B13" s="60">
        <f>B10*0.4</f>
        <v>16000</v>
      </c>
      <c r="C13" s="66"/>
      <c r="D13" t="s">
        <v>195</v>
      </c>
      <c r="E13" s="85">
        <v>0</v>
      </c>
      <c r="F13" s="57" t="s">
        <v>5</v>
      </c>
      <c r="G13" s="74">
        <f t="shared" si="0"/>
        <v>1230.7692307692307</v>
      </c>
      <c r="H13">
        <f t="shared" si="1"/>
        <v>4</v>
      </c>
      <c r="I13" s="61">
        <f t="shared" si="61"/>
        <v>0</v>
      </c>
      <c r="J13" s="61">
        <f t="shared" si="2"/>
        <v>0</v>
      </c>
      <c r="K13" s="61">
        <f t="shared" si="3"/>
        <v>1230.7692307692307</v>
      </c>
      <c r="L13" s="61">
        <f t="shared" si="4"/>
        <v>0</v>
      </c>
      <c r="M13" s="61">
        <f t="shared" si="5"/>
        <v>0</v>
      </c>
      <c r="N13" s="61">
        <f t="shared" si="6"/>
        <v>0</v>
      </c>
      <c r="O13" s="61">
        <f t="shared" si="7"/>
        <v>1230.7692307692307</v>
      </c>
      <c r="P13" s="61">
        <f t="shared" si="8"/>
        <v>0</v>
      </c>
      <c r="Q13" s="61">
        <f t="shared" si="9"/>
        <v>0</v>
      </c>
      <c r="R13" s="61">
        <f t="shared" si="10"/>
        <v>0</v>
      </c>
      <c r="S13" s="61">
        <f t="shared" si="11"/>
        <v>1230.7692307692307</v>
      </c>
      <c r="T13" s="61">
        <f t="shared" si="12"/>
        <v>0</v>
      </c>
      <c r="U13" s="61">
        <f t="shared" si="13"/>
        <v>0</v>
      </c>
      <c r="V13" s="61">
        <f t="shared" si="14"/>
        <v>0</v>
      </c>
      <c r="W13" s="61">
        <f t="shared" si="15"/>
        <v>1230.7692307692307</v>
      </c>
      <c r="X13" s="61">
        <f t="shared" si="16"/>
        <v>0</v>
      </c>
      <c r="Y13" s="61">
        <f t="shared" si="17"/>
        <v>0</v>
      </c>
      <c r="Z13" s="61">
        <f t="shared" si="18"/>
        <v>0</v>
      </c>
      <c r="AA13" s="61">
        <f t="shared" si="19"/>
        <v>1230.7692307692307</v>
      </c>
      <c r="AB13" s="61">
        <f t="shared" si="20"/>
        <v>0</v>
      </c>
      <c r="AC13" s="61">
        <f t="shared" si="21"/>
        <v>0</v>
      </c>
      <c r="AD13" s="61">
        <f t="shared" si="22"/>
        <v>0</v>
      </c>
      <c r="AE13" s="61">
        <f t="shared" si="23"/>
        <v>1230.7692307692307</v>
      </c>
      <c r="AF13" s="61">
        <f t="shared" si="24"/>
        <v>0</v>
      </c>
      <c r="AG13" s="61">
        <f t="shared" si="25"/>
        <v>0</v>
      </c>
      <c r="AH13" s="61">
        <f t="shared" si="26"/>
        <v>0</v>
      </c>
      <c r="AI13" s="61">
        <f t="shared" si="27"/>
        <v>1230.7692307692307</v>
      </c>
      <c r="AJ13" s="61">
        <f t="shared" si="28"/>
        <v>0</v>
      </c>
      <c r="AK13" s="61">
        <f t="shared" si="29"/>
        <v>0</v>
      </c>
      <c r="AL13" s="61">
        <f t="shared" si="30"/>
        <v>0</v>
      </c>
      <c r="AM13" s="61">
        <f t="shared" si="31"/>
        <v>1230.7692307692307</v>
      </c>
      <c r="AN13" s="61">
        <f t="shared" si="32"/>
        <v>0</v>
      </c>
      <c r="AO13" s="61">
        <f t="shared" si="33"/>
        <v>0</v>
      </c>
      <c r="AP13" s="61">
        <f t="shared" si="34"/>
        <v>0</v>
      </c>
      <c r="AQ13" s="61">
        <f t="shared" si="35"/>
        <v>1230.7692307692307</v>
      </c>
      <c r="AR13" s="61">
        <f t="shared" si="36"/>
        <v>0</v>
      </c>
      <c r="AS13" s="61">
        <f t="shared" si="37"/>
        <v>0</v>
      </c>
      <c r="AT13" s="61">
        <f t="shared" si="38"/>
        <v>0</v>
      </c>
      <c r="AU13" s="61">
        <f t="shared" si="39"/>
        <v>1230.7692307692307</v>
      </c>
      <c r="AV13" s="61">
        <f t="shared" si="40"/>
        <v>0</v>
      </c>
      <c r="AW13" s="61">
        <f t="shared" si="41"/>
        <v>0</v>
      </c>
      <c r="AX13" s="61">
        <f t="shared" si="42"/>
        <v>0</v>
      </c>
      <c r="AY13" s="61">
        <f t="shared" si="43"/>
        <v>1230.7692307692307</v>
      </c>
      <c r="AZ13" s="61">
        <f t="shared" si="44"/>
        <v>0</v>
      </c>
      <c r="BA13" s="61">
        <f t="shared" si="45"/>
        <v>0</v>
      </c>
      <c r="BB13" s="61">
        <f t="shared" si="46"/>
        <v>0</v>
      </c>
      <c r="BC13" s="61">
        <f t="shared" si="47"/>
        <v>1230.7692307692307</v>
      </c>
      <c r="BD13" s="61">
        <f t="shared" si="48"/>
        <v>0</v>
      </c>
      <c r="BE13" s="61">
        <f t="shared" si="49"/>
        <v>0</v>
      </c>
      <c r="BF13" s="61">
        <f t="shared" si="50"/>
        <v>0</v>
      </c>
      <c r="BG13" s="61">
        <f t="shared" si="51"/>
        <v>1230.7692307692307</v>
      </c>
      <c r="BH13" s="61">
        <f t="shared" si="52"/>
        <v>0</v>
      </c>
      <c r="BI13" s="61">
        <f t="shared" si="53"/>
        <v>0</v>
      </c>
      <c r="BJ13" s="61">
        <f t="shared" si="54"/>
        <v>0</v>
      </c>
      <c r="BK13" s="61">
        <f t="shared" si="55"/>
        <v>1230.7692307692307</v>
      </c>
      <c r="BL13" s="61">
        <f t="shared" si="56"/>
        <v>0</v>
      </c>
      <c r="BM13" s="61">
        <f t="shared" si="57"/>
        <v>0</v>
      </c>
      <c r="BN13" s="61">
        <f t="shared" si="58"/>
        <v>0</v>
      </c>
      <c r="BO13" s="61">
        <f t="shared" si="59"/>
        <v>1230.7692307692307</v>
      </c>
      <c r="BT13" t="str">
        <f t="shared" ref="BT13:DZ13" si="64">IFERROR(IF(BT$5=$F13,VLOOKUP($D13,$H$1:$J$4,3,0),IF(BS13&gt;1,BS13-1,IF(BS13=1,VLOOKUP($D13,$H$1:$J$4,3,0),""))),"")</f>
        <v/>
      </c>
      <c r="BU13" t="str">
        <f t="shared" si="64"/>
        <v/>
      </c>
      <c r="BV13">
        <f t="shared" si="64"/>
        <v>4</v>
      </c>
      <c r="BW13">
        <f t="shared" si="64"/>
        <v>3</v>
      </c>
      <c r="BX13">
        <f t="shared" si="64"/>
        <v>2</v>
      </c>
      <c r="BY13">
        <f t="shared" si="64"/>
        <v>1</v>
      </c>
      <c r="BZ13">
        <f t="shared" si="64"/>
        <v>4</v>
      </c>
      <c r="CA13">
        <f t="shared" si="64"/>
        <v>3</v>
      </c>
      <c r="CB13">
        <f t="shared" si="64"/>
        <v>2</v>
      </c>
      <c r="CC13">
        <f t="shared" si="64"/>
        <v>1</v>
      </c>
      <c r="CD13">
        <f t="shared" si="64"/>
        <v>4</v>
      </c>
      <c r="CE13">
        <f t="shared" si="64"/>
        <v>3</v>
      </c>
      <c r="CF13">
        <f t="shared" si="64"/>
        <v>2</v>
      </c>
      <c r="CG13">
        <f t="shared" si="64"/>
        <v>1</v>
      </c>
      <c r="CH13">
        <f t="shared" si="64"/>
        <v>4</v>
      </c>
      <c r="CI13">
        <f t="shared" si="64"/>
        <v>3</v>
      </c>
      <c r="CJ13">
        <f t="shared" si="64"/>
        <v>2</v>
      </c>
      <c r="CK13">
        <f t="shared" si="64"/>
        <v>1</v>
      </c>
      <c r="CL13">
        <f t="shared" si="64"/>
        <v>4</v>
      </c>
      <c r="CM13">
        <f t="shared" si="64"/>
        <v>3</v>
      </c>
      <c r="CN13">
        <f t="shared" si="64"/>
        <v>2</v>
      </c>
      <c r="CO13">
        <f t="shared" si="64"/>
        <v>1</v>
      </c>
      <c r="CP13">
        <f t="shared" si="64"/>
        <v>4</v>
      </c>
      <c r="CQ13">
        <f t="shared" si="64"/>
        <v>3</v>
      </c>
      <c r="CR13">
        <f t="shared" si="64"/>
        <v>2</v>
      </c>
      <c r="CS13">
        <f t="shared" si="64"/>
        <v>1</v>
      </c>
      <c r="CT13">
        <f t="shared" si="64"/>
        <v>4</v>
      </c>
      <c r="CU13">
        <f t="shared" si="64"/>
        <v>3</v>
      </c>
      <c r="CV13">
        <f t="shared" si="64"/>
        <v>2</v>
      </c>
      <c r="CW13">
        <f t="shared" si="64"/>
        <v>1</v>
      </c>
      <c r="CX13">
        <f t="shared" si="64"/>
        <v>4</v>
      </c>
      <c r="CY13">
        <f t="shared" si="64"/>
        <v>3</v>
      </c>
      <c r="CZ13">
        <f t="shared" si="64"/>
        <v>2</v>
      </c>
      <c r="DA13">
        <f t="shared" si="64"/>
        <v>1</v>
      </c>
      <c r="DB13">
        <f t="shared" si="64"/>
        <v>4</v>
      </c>
      <c r="DC13">
        <f t="shared" si="64"/>
        <v>3</v>
      </c>
      <c r="DD13">
        <f t="shared" si="64"/>
        <v>2</v>
      </c>
      <c r="DE13">
        <f t="shared" si="64"/>
        <v>1</v>
      </c>
      <c r="DF13">
        <f t="shared" si="64"/>
        <v>4</v>
      </c>
      <c r="DG13">
        <f t="shared" si="64"/>
        <v>3</v>
      </c>
      <c r="DH13">
        <f t="shared" si="64"/>
        <v>2</v>
      </c>
      <c r="DI13">
        <f t="shared" si="64"/>
        <v>1</v>
      </c>
      <c r="DJ13">
        <f t="shared" si="64"/>
        <v>4</v>
      </c>
      <c r="DK13">
        <f t="shared" si="64"/>
        <v>3</v>
      </c>
      <c r="DL13">
        <f t="shared" si="64"/>
        <v>2</v>
      </c>
      <c r="DM13">
        <f t="shared" si="64"/>
        <v>1</v>
      </c>
      <c r="DN13">
        <f t="shared" si="64"/>
        <v>4</v>
      </c>
      <c r="DO13">
        <f t="shared" si="64"/>
        <v>3</v>
      </c>
      <c r="DP13">
        <f t="shared" si="64"/>
        <v>2</v>
      </c>
      <c r="DQ13">
        <f t="shared" si="64"/>
        <v>1</v>
      </c>
      <c r="DR13">
        <f t="shared" si="64"/>
        <v>4</v>
      </c>
      <c r="DS13">
        <f t="shared" si="64"/>
        <v>3</v>
      </c>
      <c r="DT13">
        <f t="shared" si="64"/>
        <v>2</v>
      </c>
      <c r="DU13">
        <f t="shared" si="64"/>
        <v>1</v>
      </c>
      <c r="DV13">
        <f t="shared" si="64"/>
        <v>4</v>
      </c>
      <c r="DW13">
        <f t="shared" si="64"/>
        <v>3</v>
      </c>
      <c r="DX13">
        <f t="shared" si="64"/>
        <v>2</v>
      </c>
      <c r="DY13">
        <f t="shared" si="64"/>
        <v>1</v>
      </c>
      <c r="DZ13">
        <f t="shared" si="64"/>
        <v>4</v>
      </c>
    </row>
    <row r="14" spans="1:130" x14ac:dyDescent="0.3">
      <c r="A14" t="s">
        <v>170</v>
      </c>
      <c r="B14" s="60">
        <f>$B$7*C14</f>
        <v>1886.9253418437513</v>
      </c>
      <c r="C14" s="67">
        <v>2.5000000000000001E-3</v>
      </c>
      <c r="D14" t="s">
        <v>195</v>
      </c>
      <c r="E14" s="85">
        <v>0</v>
      </c>
      <c r="F14" s="57" t="s">
        <v>5</v>
      </c>
      <c r="G14" s="74">
        <f t="shared" si="0"/>
        <v>145.14810321875009</v>
      </c>
      <c r="H14">
        <f t="shared" si="1"/>
        <v>4</v>
      </c>
      <c r="I14" s="61">
        <f t="shared" si="61"/>
        <v>0</v>
      </c>
      <c r="J14" s="61">
        <f t="shared" si="2"/>
        <v>0</v>
      </c>
      <c r="K14" s="61">
        <f t="shared" si="3"/>
        <v>145.14810321875009</v>
      </c>
      <c r="L14" s="61">
        <f t="shared" si="4"/>
        <v>0</v>
      </c>
      <c r="M14" s="61">
        <f t="shared" si="5"/>
        <v>0</v>
      </c>
      <c r="N14" s="61">
        <f t="shared" si="6"/>
        <v>0</v>
      </c>
      <c r="O14" s="61">
        <f t="shared" si="7"/>
        <v>145.14810321875009</v>
      </c>
      <c r="P14" s="61">
        <f t="shared" si="8"/>
        <v>0</v>
      </c>
      <c r="Q14" s="61">
        <f t="shared" si="9"/>
        <v>0</v>
      </c>
      <c r="R14" s="61">
        <f t="shared" si="10"/>
        <v>0</v>
      </c>
      <c r="S14" s="61">
        <f t="shared" si="11"/>
        <v>145.14810321875009</v>
      </c>
      <c r="T14" s="61">
        <f t="shared" si="12"/>
        <v>0</v>
      </c>
      <c r="U14" s="61">
        <f t="shared" si="13"/>
        <v>0</v>
      </c>
      <c r="V14" s="61">
        <f t="shared" si="14"/>
        <v>0</v>
      </c>
      <c r="W14" s="61">
        <f t="shared" si="15"/>
        <v>145.14810321875009</v>
      </c>
      <c r="X14" s="61">
        <f t="shared" si="16"/>
        <v>0</v>
      </c>
      <c r="Y14" s="61">
        <f t="shared" si="17"/>
        <v>0</v>
      </c>
      <c r="Z14" s="61">
        <f t="shared" si="18"/>
        <v>0</v>
      </c>
      <c r="AA14" s="61">
        <f t="shared" si="19"/>
        <v>145.14810321875009</v>
      </c>
      <c r="AB14" s="61">
        <f t="shared" si="20"/>
        <v>0</v>
      </c>
      <c r="AC14" s="61">
        <f t="shared" si="21"/>
        <v>0</v>
      </c>
      <c r="AD14" s="61">
        <f t="shared" si="22"/>
        <v>0</v>
      </c>
      <c r="AE14" s="61">
        <f t="shared" si="23"/>
        <v>145.14810321875009</v>
      </c>
      <c r="AF14" s="61">
        <f t="shared" si="24"/>
        <v>0</v>
      </c>
      <c r="AG14" s="61">
        <f t="shared" si="25"/>
        <v>0</v>
      </c>
      <c r="AH14" s="61">
        <f t="shared" si="26"/>
        <v>0</v>
      </c>
      <c r="AI14" s="61">
        <f t="shared" si="27"/>
        <v>145.14810321875009</v>
      </c>
      <c r="AJ14" s="61">
        <f t="shared" si="28"/>
        <v>0</v>
      </c>
      <c r="AK14" s="61">
        <f t="shared" si="29"/>
        <v>0</v>
      </c>
      <c r="AL14" s="61">
        <f t="shared" si="30"/>
        <v>0</v>
      </c>
      <c r="AM14" s="61">
        <f t="shared" si="31"/>
        <v>145.14810321875009</v>
      </c>
      <c r="AN14" s="61">
        <f t="shared" si="32"/>
        <v>0</v>
      </c>
      <c r="AO14" s="61">
        <f t="shared" si="33"/>
        <v>0</v>
      </c>
      <c r="AP14" s="61">
        <f t="shared" si="34"/>
        <v>0</v>
      </c>
      <c r="AQ14" s="61">
        <f t="shared" si="35"/>
        <v>145.14810321875009</v>
      </c>
      <c r="AR14" s="61">
        <f t="shared" si="36"/>
        <v>0</v>
      </c>
      <c r="AS14" s="61">
        <f t="shared" si="37"/>
        <v>0</v>
      </c>
      <c r="AT14" s="61">
        <f t="shared" si="38"/>
        <v>0</v>
      </c>
      <c r="AU14" s="61">
        <f t="shared" si="39"/>
        <v>145.14810321875009</v>
      </c>
      <c r="AV14" s="61">
        <f t="shared" si="40"/>
        <v>0</v>
      </c>
      <c r="AW14" s="61">
        <f t="shared" si="41"/>
        <v>0</v>
      </c>
      <c r="AX14" s="61">
        <f t="shared" si="42"/>
        <v>0</v>
      </c>
      <c r="AY14" s="61">
        <f t="shared" si="43"/>
        <v>145.14810321875009</v>
      </c>
      <c r="AZ14" s="61">
        <f t="shared" si="44"/>
        <v>0</v>
      </c>
      <c r="BA14" s="61">
        <f t="shared" si="45"/>
        <v>0</v>
      </c>
      <c r="BB14" s="61">
        <f t="shared" si="46"/>
        <v>0</v>
      </c>
      <c r="BC14" s="61">
        <f t="shared" si="47"/>
        <v>145.14810321875009</v>
      </c>
      <c r="BD14" s="61">
        <f t="shared" si="48"/>
        <v>0</v>
      </c>
      <c r="BE14" s="61">
        <f t="shared" si="49"/>
        <v>0</v>
      </c>
      <c r="BF14" s="61">
        <f t="shared" si="50"/>
        <v>0</v>
      </c>
      <c r="BG14" s="61">
        <f t="shared" si="51"/>
        <v>145.14810321875009</v>
      </c>
      <c r="BH14" s="61">
        <f t="shared" si="52"/>
        <v>0</v>
      </c>
      <c r="BI14" s="61">
        <f t="shared" si="53"/>
        <v>0</v>
      </c>
      <c r="BJ14" s="61">
        <f t="shared" si="54"/>
        <v>0</v>
      </c>
      <c r="BK14" s="61">
        <f t="shared" si="55"/>
        <v>145.14810321875009</v>
      </c>
      <c r="BL14" s="61">
        <f t="shared" si="56"/>
        <v>0</v>
      </c>
      <c r="BM14" s="61">
        <f t="shared" si="57"/>
        <v>0</v>
      </c>
      <c r="BN14" s="61">
        <f t="shared" si="58"/>
        <v>0</v>
      </c>
      <c r="BO14" s="61">
        <f t="shared" si="59"/>
        <v>145.14810321875009</v>
      </c>
      <c r="BT14" t="str">
        <f t="shared" ref="BT14:DZ14" si="65">IFERROR(IF(BT$5=$F14,VLOOKUP($D14,$H$1:$J$4,3,0),IF(BS14&gt;1,BS14-1,IF(BS14=1,VLOOKUP($D14,$H$1:$J$4,3,0),""))),"")</f>
        <v/>
      </c>
      <c r="BU14" t="str">
        <f t="shared" si="65"/>
        <v/>
      </c>
      <c r="BV14">
        <f t="shared" si="65"/>
        <v>4</v>
      </c>
      <c r="BW14">
        <f t="shared" si="65"/>
        <v>3</v>
      </c>
      <c r="BX14">
        <f t="shared" si="65"/>
        <v>2</v>
      </c>
      <c r="BY14">
        <f t="shared" si="65"/>
        <v>1</v>
      </c>
      <c r="BZ14">
        <f t="shared" si="65"/>
        <v>4</v>
      </c>
      <c r="CA14">
        <f t="shared" si="65"/>
        <v>3</v>
      </c>
      <c r="CB14">
        <f t="shared" si="65"/>
        <v>2</v>
      </c>
      <c r="CC14">
        <f t="shared" si="65"/>
        <v>1</v>
      </c>
      <c r="CD14">
        <f t="shared" si="65"/>
        <v>4</v>
      </c>
      <c r="CE14">
        <f t="shared" si="65"/>
        <v>3</v>
      </c>
      <c r="CF14">
        <f t="shared" si="65"/>
        <v>2</v>
      </c>
      <c r="CG14">
        <f t="shared" si="65"/>
        <v>1</v>
      </c>
      <c r="CH14">
        <f t="shared" si="65"/>
        <v>4</v>
      </c>
      <c r="CI14">
        <f t="shared" si="65"/>
        <v>3</v>
      </c>
      <c r="CJ14">
        <f t="shared" si="65"/>
        <v>2</v>
      </c>
      <c r="CK14">
        <f t="shared" si="65"/>
        <v>1</v>
      </c>
      <c r="CL14">
        <f t="shared" si="65"/>
        <v>4</v>
      </c>
      <c r="CM14">
        <f t="shared" si="65"/>
        <v>3</v>
      </c>
      <c r="CN14">
        <f t="shared" si="65"/>
        <v>2</v>
      </c>
      <c r="CO14">
        <f t="shared" si="65"/>
        <v>1</v>
      </c>
      <c r="CP14">
        <f t="shared" si="65"/>
        <v>4</v>
      </c>
      <c r="CQ14">
        <f t="shared" si="65"/>
        <v>3</v>
      </c>
      <c r="CR14">
        <f t="shared" si="65"/>
        <v>2</v>
      </c>
      <c r="CS14">
        <f t="shared" si="65"/>
        <v>1</v>
      </c>
      <c r="CT14">
        <f t="shared" si="65"/>
        <v>4</v>
      </c>
      <c r="CU14">
        <f t="shared" si="65"/>
        <v>3</v>
      </c>
      <c r="CV14">
        <f t="shared" si="65"/>
        <v>2</v>
      </c>
      <c r="CW14">
        <f t="shared" si="65"/>
        <v>1</v>
      </c>
      <c r="CX14">
        <f t="shared" si="65"/>
        <v>4</v>
      </c>
      <c r="CY14">
        <f t="shared" si="65"/>
        <v>3</v>
      </c>
      <c r="CZ14">
        <f t="shared" si="65"/>
        <v>2</v>
      </c>
      <c r="DA14">
        <f t="shared" si="65"/>
        <v>1</v>
      </c>
      <c r="DB14">
        <f t="shared" si="65"/>
        <v>4</v>
      </c>
      <c r="DC14">
        <f t="shared" si="65"/>
        <v>3</v>
      </c>
      <c r="DD14">
        <f t="shared" si="65"/>
        <v>2</v>
      </c>
      <c r="DE14">
        <f t="shared" si="65"/>
        <v>1</v>
      </c>
      <c r="DF14">
        <f t="shared" si="65"/>
        <v>4</v>
      </c>
      <c r="DG14">
        <f t="shared" si="65"/>
        <v>3</v>
      </c>
      <c r="DH14">
        <f t="shared" si="65"/>
        <v>2</v>
      </c>
      <c r="DI14">
        <f t="shared" si="65"/>
        <v>1</v>
      </c>
      <c r="DJ14">
        <f t="shared" si="65"/>
        <v>4</v>
      </c>
      <c r="DK14">
        <f t="shared" si="65"/>
        <v>3</v>
      </c>
      <c r="DL14">
        <f t="shared" si="65"/>
        <v>2</v>
      </c>
      <c r="DM14">
        <f t="shared" si="65"/>
        <v>1</v>
      </c>
      <c r="DN14">
        <f t="shared" si="65"/>
        <v>4</v>
      </c>
      <c r="DO14">
        <f t="shared" si="65"/>
        <v>3</v>
      </c>
      <c r="DP14">
        <f t="shared" si="65"/>
        <v>2</v>
      </c>
      <c r="DQ14">
        <f t="shared" si="65"/>
        <v>1</v>
      </c>
      <c r="DR14">
        <f t="shared" si="65"/>
        <v>4</v>
      </c>
      <c r="DS14">
        <f t="shared" si="65"/>
        <v>3</v>
      </c>
      <c r="DT14">
        <f t="shared" si="65"/>
        <v>2</v>
      </c>
      <c r="DU14">
        <f t="shared" si="65"/>
        <v>1</v>
      </c>
      <c r="DV14">
        <f t="shared" si="65"/>
        <v>4</v>
      </c>
      <c r="DW14">
        <f t="shared" si="65"/>
        <v>3</v>
      </c>
      <c r="DX14">
        <f t="shared" si="65"/>
        <v>2</v>
      </c>
      <c r="DY14">
        <f t="shared" si="65"/>
        <v>1</v>
      </c>
      <c r="DZ14">
        <f t="shared" si="65"/>
        <v>4</v>
      </c>
    </row>
    <row r="15" spans="1:130" x14ac:dyDescent="0.3">
      <c r="A15" t="s">
        <v>174</v>
      </c>
      <c r="B15" s="60">
        <f>$B$7*C15</f>
        <v>15095.40273475001</v>
      </c>
      <c r="C15" s="67">
        <v>0.02</v>
      </c>
      <c r="D15" t="s">
        <v>196</v>
      </c>
      <c r="E15" s="85">
        <v>0.05</v>
      </c>
      <c r="F15" s="57" t="s">
        <v>19</v>
      </c>
      <c r="G15" s="74">
        <f t="shared" si="0"/>
        <v>3773.8506836875026</v>
      </c>
      <c r="H15">
        <f t="shared" si="1"/>
        <v>13</v>
      </c>
      <c r="I15" s="61">
        <f t="shared" si="61"/>
        <v>0</v>
      </c>
      <c r="J15" s="61">
        <f t="shared" si="2"/>
        <v>0</v>
      </c>
      <c r="K15" s="61">
        <f t="shared" si="3"/>
        <v>0</v>
      </c>
      <c r="L15" s="61">
        <f t="shared" si="4"/>
        <v>0</v>
      </c>
      <c r="M15" s="61">
        <f t="shared" si="5"/>
        <v>0</v>
      </c>
      <c r="N15" s="61">
        <f t="shared" si="6"/>
        <v>0</v>
      </c>
      <c r="O15" s="61">
        <f t="shared" si="7"/>
        <v>0</v>
      </c>
      <c r="P15" s="61">
        <f t="shared" si="8"/>
        <v>0</v>
      </c>
      <c r="Q15" s="61">
        <f t="shared" si="9"/>
        <v>0</v>
      </c>
      <c r="R15" s="61">
        <f t="shared" si="10"/>
        <v>0</v>
      </c>
      <c r="S15" s="61">
        <f t="shared" si="11"/>
        <v>0</v>
      </c>
      <c r="T15" s="61">
        <f t="shared" si="12"/>
        <v>0</v>
      </c>
      <c r="U15" s="61">
        <f t="shared" si="13"/>
        <v>0</v>
      </c>
      <c r="V15" s="61">
        <f t="shared" si="14"/>
        <v>0</v>
      </c>
      <c r="W15" s="61">
        <f t="shared" si="15"/>
        <v>0</v>
      </c>
      <c r="X15" s="61">
        <f t="shared" si="16"/>
        <v>0</v>
      </c>
      <c r="Y15" s="61">
        <f t="shared" si="17"/>
        <v>3773.8506836875026</v>
      </c>
      <c r="Z15" s="61">
        <f t="shared" si="18"/>
        <v>0</v>
      </c>
      <c r="AA15" s="61">
        <f t="shared" si="19"/>
        <v>0</v>
      </c>
      <c r="AB15" s="61">
        <f t="shared" si="20"/>
        <v>0</v>
      </c>
      <c r="AC15" s="61">
        <f t="shared" si="21"/>
        <v>0</v>
      </c>
      <c r="AD15" s="61">
        <f t="shared" si="22"/>
        <v>0</v>
      </c>
      <c r="AE15" s="61">
        <f t="shared" si="23"/>
        <v>0</v>
      </c>
      <c r="AF15" s="61">
        <f t="shared" si="24"/>
        <v>0</v>
      </c>
      <c r="AG15" s="61">
        <f t="shared" si="25"/>
        <v>0</v>
      </c>
      <c r="AH15" s="61">
        <f t="shared" si="26"/>
        <v>0</v>
      </c>
      <c r="AI15" s="61">
        <f t="shared" si="27"/>
        <v>0</v>
      </c>
      <c r="AJ15" s="61">
        <f t="shared" si="28"/>
        <v>0</v>
      </c>
      <c r="AK15" s="61">
        <f t="shared" si="29"/>
        <v>0</v>
      </c>
      <c r="AL15" s="61">
        <f t="shared" si="30"/>
        <v>3773.8506836875026</v>
      </c>
      <c r="AM15" s="61">
        <f t="shared" si="31"/>
        <v>0</v>
      </c>
      <c r="AN15" s="61">
        <f t="shared" si="32"/>
        <v>0</v>
      </c>
      <c r="AO15" s="61">
        <f t="shared" si="33"/>
        <v>0</v>
      </c>
      <c r="AP15" s="61">
        <f t="shared" si="34"/>
        <v>0</v>
      </c>
      <c r="AQ15" s="61">
        <f t="shared" si="35"/>
        <v>0</v>
      </c>
      <c r="AR15" s="61">
        <f t="shared" si="36"/>
        <v>0</v>
      </c>
      <c r="AS15" s="61">
        <f t="shared" si="37"/>
        <v>0</v>
      </c>
      <c r="AT15" s="61">
        <f t="shared" si="38"/>
        <v>0</v>
      </c>
      <c r="AU15" s="61">
        <f t="shared" si="39"/>
        <v>0</v>
      </c>
      <c r="AV15" s="61">
        <f t="shared" si="40"/>
        <v>0</v>
      </c>
      <c r="AW15" s="61">
        <f t="shared" si="41"/>
        <v>0</v>
      </c>
      <c r="AX15" s="61">
        <f t="shared" si="42"/>
        <v>0</v>
      </c>
      <c r="AY15" s="61">
        <f t="shared" si="43"/>
        <v>3773.8506836875026</v>
      </c>
      <c r="AZ15" s="61">
        <f t="shared" si="44"/>
        <v>0</v>
      </c>
      <c r="BA15" s="61">
        <f t="shared" si="45"/>
        <v>0</v>
      </c>
      <c r="BB15" s="61">
        <f t="shared" si="46"/>
        <v>0</v>
      </c>
      <c r="BC15" s="61">
        <f t="shared" si="47"/>
        <v>0</v>
      </c>
      <c r="BD15" s="61">
        <f t="shared" si="48"/>
        <v>0</v>
      </c>
      <c r="BE15" s="61">
        <f t="shared" si="49"/>
        <v>0</v>
      </c>
      <c r="BF15" s="61">
        <f t="shared" si="50"/>
        <v>0</v>
      </c>
      <c r="BG15" s="61">
        <f t="shared" si="51"/>
        <v>0</v>
      </c>
      <c r="BH15" s="61">
        <f t="shared" si="52"/>
        <v>0</v>
      </c>
      <c r="BI15" s="61">
        <f t="shared" si="53"/>
        <v>0</v>
      </c>
      <c r="BJ15" s="61">
        <f t="shared" si="54"/>
        <v>0</v>
      </c>
      <c r="BK15" s="61">
        <f t="shared" si="55"/>
        <v>0</v>
      </c>
      <c r="BL15" s="61">
        <f t="shared" si="56"/>
        <v>3773.8506836875026</v>
      </c>
      <c r="BM15" s="61">
        <f t="shared" si="57"/>
        <v>0</v>
      </c>
      <c r="BN15" s="61">
        <f t="shared" si="58"/>
        <v>0</v>
      </c>
      <c r="BO15" s="61">
        <f t="shared" si="59"/>
        <v>0</v>
      </c>
      <c r="BT15" t="str">
        <f t="shared" ref="BT15:DZ15" si="66">IFERROR(IF(BT$5=$F15,VLOOKUP($D15,$H$1:$J$4,3,0),IF(BS15&gt;1,BS15-1,IF(BS15=1,VLOOKUP($D15,$H$1:$J$4,3,0),""))),"")</f>
        <v/>
      </c>
      <c r="BU15" t="str">
        <f t="shared" si="66"/>
        <v/>
      </c>
      <c r="BV15" t="str">
        <f t="shared" si="66"/>
        <v/>
      </c>
      <c r="BW15" t="str">
        <f t="shared" si="66"/>
        <v/>
      </c>
      <c r="BX15" t="str">
        <f t="shared" si="66"/>
        <v/>
      </c>
      <c r="BY15" t="str">
        <f t="shared" si="66"/>
        <v/>
      </c>
      <c r="BZ15" t="str">
        <f t="shared" si="66"/>
        <v/>
      </c>
      <c r="CA15" t="str">
        <f t="shared" si="66"/>
        <v/>
      </c>
      <c r="CB15" t="str">
        <f t="shared" si="66"/>
        <v/>
      </c>
      <c r="CC15" t="str">
        <f t="shared" si="66"/>
        <v/>
      </c>
      <c r="CD15" t="str">
        <f t="shared" si="66"/>
        <v/>
      </c>
      <c r="CE15" t="str">
        <f t="shared" si="66"/>
        <v/>
      </c>
      <c r="CF15" t="str">
        <f t="shared" si="66"/>
        <v/>
      </c>
      <c r="CG15" t="str">
        <f t="shared" si="66"/>
        <v/>
      </c>
      <c r="CH15" t="str">
        <f t="shared" si="66"/>
        <v/>
      </c>
      <c r="CI15" t="str">
        <f t="shared" si="66"/>
        <v/>
      </c>
      <c r="CJ15">
        <f t="shared" si="66"/>
        <v>13</v>
      </c>
      <c r="CK15">
        <f t="shared" si="66"/>
        <v>12</v>
      </c>
      <c r="CL15">
        <f t="shared" si="66"/>
        <v>11</v>
      </c>
      <c r="CM15">
        <f t="shared" si="66"/>
        <v>10</v>
      </c>
      <c r="CN15">
        <f t="shared" si="66"/>
        <v>9</v>
      </c>
      <c r="CO15">
        <f t="shared" si="66"/>
        <v>8</v>
      </c>
      <c r="CP15">
        <f t="shared" si="66"/>
        <v>7</v>
      </c>
      <c r="CQ15">
        <f t="shared" si="66"/>
        <v>6</v>
      </c>
      <c r="CR15">
        <f t="shared" si="66"/>
        <v>5</v>
      </c>
      <c r="CS15">
        <f t="shared" si="66"/>
        <v>4</v>
      </c>
      <c r="CT15">
        <f t="shared" si="66"/>
        <v>3</v>
      </c>
      <c r="CU15">
        <f t="shared" si="66"/>
        <v>2</v>
      </c>
      <c r="CV15">
        <f t="shared" si="66"/>
        <v>1</v>
      </c>
      <c r="CW15">
        <f t="shared" si="66"/>
        <v>13</v>
      </c>
      <c r="CX15">
        <f t="shared" si="66"/>
        <v>12</v>
      </c>
      <c r="CY15">
        <f t="shared" si="66"/>
        <v>11</v>
      </c>
      <c r="CZ15">
        <f t="shared" si="66"/>
        <v>10</v>
      </c>
      <c r="DA15">
        <f t="shared" si="66"/>
        <v>9</v>
      </c>
      <c r="DB15">
        <f t="shared" si="66"/>
        <v>8</v>
      </c>
      <c r="DC15">
        <f t="shared" si="66"/>
        <v>7</v>
      </c>
      <c r="DD15">
        <f t="shared" si="66"/>
        <v>6</v>
      </c>
      <c r="DE15">
        <f t="shared" si="66"/>
        <v>5</v>
      </c>
      <c r="DF15">
        <f t="shared" si="66"/>
        <v>4</v>
      </c>
      <c r="DG15">
        <f t="shared" si="66"/>
        <v>3</v>
      </c>
      <c r="DH15">
        <f t="shared" si="66"/>
        <v>2</v>
      </c>
      <c r="DI15">
        <f t="shared" si="66"/>
        <v>1</v>
      </c>
      <c r="DJ15">
        <f t="shared" si="66"/>
        <v>13</v>
      </c>
      <c r="DK15">
        <f t="shared" si="66"/>
        <v>12</v>
      </c>
      <c r="DL15">
        <f t="shared" si="66"/>
        <v>11</v>
      </c>
      <c r="DM15">
        <f t="shared" si="66"/>
        <v>10</v>
      </c>
      <c r="DN15">
        <f t="shared" si="66"/>
        <v>9</v>
      </c>
      <c r="DO15">
        <f t="shared" si="66"/>
        <v>8</v>
      </c>
      <c r="DP15">
        <f t="shared" si="66"/>
        <v>7</v>
      </c>
      <c r="DQ15">
        <f t="shared" si="66"/>
        <v>6</v>
      </c>
      <c r="DR15">
        <f t="shared" si="66"/>
        <v>5</v>
      </c>
      <c r="DS15">
        <f t="shared" si="66"/>
        <v>4</v>
      </c>
      <c r="DT15">
        <f t="shared" si="66"/>
        <v>3</v>
      </c>
      <c r="DU15">
        <f t="shared" si="66"/>
        <v>2</v>
      </c>
      <c r="DV15">
        <f t="shared" si="66"/>
        <v>1</v>
      </c>
      <c r="DW15">
        <f t="shared" si="66"/>
        <v>13</v>
      </c>
      <c r="DX15">
        <f t="shared" si="66"/>
        <v>12</v>
      </c>
      <c r="DY15">
        <f t="shared" si="66"/>
        <v>11</v>
      </c>
      <c r="DZ15">
        <f t="shared" si="66"/>
        <v>10</v>
      </c>
    </row>
    <row r="16" spans="1:130" x14ac:dyDescent="0.3">
      <c r="A16" t="s">
        <v>175</v>
      </c>
      <c r="B16" s="60">
        <f>$B$7*C16</f>
        <v>5660.7760255312542</v>
      </c>
      <c r="C16" s="67">
        <v>7.4999999999999997E-3</v>
      </c>
      <c r="D16" t="s">
        <v>196</v>
      </c>
      <c r="E16" s="85">
        <v>0.05</v>
      </c>
      <c r="F16" s="57" t="s">
        <v>21</v>
      </c>
      <c r="G16" s="74">
        <f t="shared" si="0"/>
        <v>1415.1940063828135</v>
      </c>
      <c r="H16">
        <f t="shared" si="1"/>
        <v>13</v>
      </c>
      <c r="I16" s="61">
        <f t="shared" si="61"/>
        <v>0</v>
      </c>
      <c r="J16" s="61">
        <f t="shared" si="2"/>
        <v>0</v>
      </c>
      <c r="K16" s="61">
        <f t="shared" si="3"/>
        <v>0</v>
      </c>
      <c r="L16" s="61">
        <f t="shared" si="4"/>
        <v>0</v>
      </c>
      <c r="M16" s="61">
        <f t="shared" si="5"/>
        <v>0</v>
      </c>
      <c r="N16" s="61">
        <f t="shared" si="6"/>
        <v>0</v>
      </c>
      <c r="O16" s="61">
        <f t="shared" si="7"/>
        <v>0</v>
      </c>
      <c r="P16" s="61">
        <f t="shared" si="8"/>
        <v>0</v>
      </c>
      <c r="Q16" s="61">
        <f t="shared" si="9"/>
        <v>0</v>
      </c>
      <c r="R16" s="61">
        <f t="shared" si="10"/>
        <v>0</v>
      </c>
      <c r="S16" s="61">
        <f t="shared" si="11"/>
        <v>0</v>
      </c>
      <c r="T16" s="61">
        <f t="shared" si="12"/>
        <v>0</v>
      </c>
      <c r="U16" s="61">
        <f t="shared" si="13"/>
        <v>0</v>
      </c>
      <c r="V16" s="61">
        <f t="shared" si="14"/>
        <v>0</v>
      </c>
      <c r="W16" s="61">
        <f t="shared" si="15"/>
        <v>0</v>
      </c>
      <c r="X16" s="61">
        <f t="shared" si="16"/>
        <v>0</v>
      </c>
      <c r="Y16" s="61">
        <f t="shared" si="17"/>
        <v>0</v>
      </c>
      <c r="Z16" s="61">
        <f t="shared" si="18"/>
        <v>0</v>
      </c>
      <c r="AA16" s="61">
        <f t="shared" si="19"/>
        <v>1415.1940063828135</v>
      </c>
      <c r="AB16" s="61">
        <f t="shared" si="20"/>
        <v>0</v>
      </c>
      <c r="AC16" s="61">
        <f t="shared" si="21"/>
        <v>0</v>
      </c>
      <c r="AD16" s="61">
        <f t="shared" si="22"/>
        <v>0</v>
      </c>
      <c r="AE16" s="61">
        <f t="shared" si="23"/>
        <v>0</v>
      </c>
      <c r="AF16" s="61">
        <f t="shared" si="24"/>
        <v>0</v>
      </c>
      <c r="AG16" s="61">
        <f t="shared" si="25"/>
        <v>0</v>
      </c>
      <c r="AH16" s="61">
        <f t="shared" si="26"/>
        <v>0</v>
      </c>
      <c r="AI16" s="61">
        <f t="shared" si="27"/>
        <v>0</v>
      </c>
      <c r="AJ16" s="61">
        <f t="shared" si="28"/>
        <v>0</v>
      </c>
      <c r="AK16" s="61">
        <f t="shared" si="29"/>
        <v>0</v>
      </c>
      <c r="AL16" s="61">
        <f t="shared" si="30"/>
        <v>0</v>
      </c>
      <c r="AM16" s="61">
        <f t="shared" si="31"/>
        <v>0</v>
      </c>
      <c r="AN16" s="61">
        <f t="shared" si="32"/>
        <v>1415.1940063828135</v>
      </c>
      <c r="AO16" s="61">
        <f t="shared" si="33"/>
        <v>0</v>
      </c>
      <c r="AP16" s="61">
        <f t="shared" si="34"/>
        <v>0</v>
      </c>
      <c r="AQ16" s="61">
        <f t="shared" si="35"/>
        <v>0</v>
      </c>
      <c r="AR16" s="61">
        <f t="shared" si="36"/>
        <v>0</v>
      </c>
      <c r="AS16" s="61">
        <f t="shared" si="37"/>
        <v>0</v>
      </c>
      <c r="AT16" s="61">
        <f t="shared" si="38"/>
        <v>0</v>
      </c>
      <c r="AU16" s="61">
        <f t="shared" si="39"/>
        <v>0</v>
      </c>
      <c r="AV16" s="61">
        <f t="shared" si="40"/>
        <v>0</v>
      </c>
      <c r="AW16" s="61">
        <f t="shared" si="41"/>
        <v>0</v>
      </c>
      <c r="AX16" s="61">
        <f t="shared" si="42"/>
        <v>0</v>
      </c>
      <c r="AY16" s="61">
        <f t="shared" si="43"/>
        <v>0</v>
      </c>
      <c r="AZ16" s="61">
        <f t="shared" si="44"/>
        <v>0</v>
      </c>
      <c r="BA16" s="61">
        <f t="shared" si="45"/>
        <v>1415.1940063828135</v>
      </c>
      <c r="BB16" s="61">
        <f t="shared" si="46"/>
        <v>0</v>
      </c>
      <c r="BC16" s="61">
        <f t="shared" si="47"/>
        <v>0</v>
      </c>
      <c r="BD16" s="61">
        <f t="shared" si="48"/>
        <v>0</v>
      </c>
      <c r="BE16" s="61">
        <f t="shared" si="49"/>
        <v>0</v>
      </c>
      <c r="BF16" s="61">
        <f t="shared" si="50"/>
        <v>0</v>
      </c>
      <c r="BG16" s="61">
        <f t="shared" si="51"/>
        <v>0</v>
      </c>
      <c r="BH16" s="61">
        <f t="shared" si="52"/>
        <v>0</v>
      </c>
      <c r="BI16" s="61">
        <f t="shared" si="53"/>
        <v>0</v>
      </c>
      <c r="BJ16" s="61">
        <f t="shared" si="54"/>
        <v>0</v>
      </c>
      <c r="BK16" s="61">
        <f t="shared" si="55"/>
        <v>0</v>
      </c>
      <c r="BL16" s="61">
        <f t="shared" si="56"/>
        <v>0</v>
      </c>
      <c r="BM16" s="61">
        <f t="shared" si="57"/>
        <v>0</v>
      </c>
      <c r="BN16" s="61">
        <f t="shared" si="58"/>
        <v>1415.1940063828135</v>
      </c>
      <c r="BO16" s="61">
        <f t="shared" si="59"/>
        <v>0</v>
      </c>
      <c r="BT16" t="str">
        <f t="shared" ref="BT16:DZ16" si="67">IFERROR(IF(BT$5=$F16,VLOOKUP($D16,$H$1:$J$4,3,0),IF(BS16&gt;1,BS16-1,IF(BS16=1,VLOOKUP($D16,$H$1:$J$4,3,0),""))),"")</f>
        <v/>
      </c>
      <c r="BU16" t="str">
        <f t="shared" si="67"/>
        <v/>
      </c>
      <c r="BV16" t="str">
        <f t="shared" si="67"/>
        <v/>
      </c>
      <c r="BW16" t="str">
        <f t="shared" si="67"/>
        <v/>
      </c>
      <c r="BX16" t="str">
        <f t="shared" si="67"/>
        <v/>
      </c>
      <c r="BY16" t="str">
        <f t="shared" si="67"/>
        <v/>
      </c>
      <c r="BZ16" t="str">
        <f t="shared" si="67"/>
        <v/>
      </c>
      <c r="CA16" t="str">
        <f t="shared" si="67"/>
        <v/>
      </c>
      <c r="CB16" t="str">
        <f t="shared" si="67"/>
        <v/>
      </c>
      <c r="CC16" t="str">
        <f t="shared" si="67"/>
        <v/>
      </c>
      <c r="CD16" t="str">
        <f t="shared" si="67"/>
        <v/>
      </c>
      <c r="CE16" t="str">
        <f t="shared" si="67"/>
        <v/>
      </c>
      <c r="CF16" t="str">
        <f t="shared" si="67"/>
        <v/>
      </c>
      <c r="CG16" t="str">
        <f t="shared" si="67"/>
        <v/>
      </c>
      <c r="CH16" t="str">
        <f t="shared" si="67"/>
        <v/>
      </c>
      <c r="CI16" t="str">
        <f t="shared" si="67"/>
        <v/>
      </c>
      <c r="CJ16" t="str">
        <f t="shared" si="67"/>
        <v/>
      </c>
      <c r="CK16" t="str">
        <f t="shared" si="67"/>
        <v/>
      </c>
      <c r="CL16">
        <f t="shared" si="67"/>
        <v>13</v>
      </c>
      <c r="CM16">
        <f t="shared" si="67"/>
        <v>12</v>
      </c>
      <c r="CN16">
        <f t="shared" si="67"/>
        <v>11</v>
      </c>
      <c r="CO16">
        <f t="shared" si="67"/>
        <v>10</v>
      </c>
      <c r="CP16">
        <f t="shared" si="67"/>
        <v>9</v>
      </c>
      <c r="CQ16">
        <f t="shared" si="67"/>
        <v>8</v>
      </c>
      <c r="CR16">
        <f t="shared" si="67"/>
        <v>7</v>
      </c>
      <c r="CS16">
        <f t="shared" si="67"/>
        <v>6</v>
      </c>
      <c r="CT16">
        <f t="shared" si="67"/>
        <v>5</v>
      </c>
      <c r="CU16">
        <f t="shared" si="67"/>
        <v>4</v>
      </c>
      <c r="CV16">
        <f t="shared" si="67"/>
        <v>3</v>
      </c>
      <c r="CW16">
        <f t="shared" si="67"/>
        <v>2</v>
      </c>
      <c r="CX16">
        <f t="shared" si="67"/>
        <v>1</v>
      </c>
      <c r="CY16">
        <f t="shared" si="67"/>
        <v>13</v>
      </c>
      <c r="CZ16">
        <f t="shared" si="67"/>
        <v>12</v>
      </c>
      <c r="DA16">
        <f t="shared" si="67"/>
        <v>11</v>
      </c>
      <c r="DB16">
        <f t="shared" si="67"/>
        <v>10</v>
      </c>
      <c r="DC16">
        <f t="shared" si="67"/>
        <v>9</v>
      </c>
      <c r="DD16">
        <f t="shared" si="67"/>
        <v>8</v>
      </c>
      <c r="DE16">
        <f t="shared" si="67"/>
        <v>7</v>
      </c>
      <c r="DF16">
        <f t="shared" si="67"/>
        <v>6</v>
      </c>
      <c r="DG16">
        <f t="shared" si="67"/>
        <v>5</v>
      </c>
      <c r="DH16">
        <f t="shared" si="67"/>
        <v>4</v>
      </c>
      <c r="DI16">
        <f t="shared" si="67"/>
        <v>3</v>
      </c>
      <c r="DJ16">
        <f t="shared" si="67"/>
        <v>2</v>
      </c>
      <c r="DK16">
        <f t="shared" si="67"/>
        <v>1</v>
      </c>
      <c r="DL16">
        <f t="shared" si="67"/>
        <v>13</v>
      </c>
      <c r="DM16">
        <f t="shared" si="67"/>
        <v>12</v>
      </c>
      <c r="DN16">
        <f t="shared" si="67"/>
        <v>11</v>
      </c>
      <c r="DO16">
        <f t="shared" si="67"/>
        <v>10</v>
      </c>
      <c r="DP16">
        <f t="shared" si="67"/>
        <v>9</v>
      </c>
      <c r="DQ16">
        <f t="shared" si="67"/>
        <v>8</v>
      </c>
      <c r="DR16">
        <f t="shared" si="67"/>
        <v>7</v>
      </c>
      <c r="DS16">
        <f t="shared" si="67"/>
        <v>6</v>
      </c>
      <c r="DT16">
        <f t="shared" si="67"/>
        <v>5</v>
      </c>
      <c r="DU16">
        <f t="shared" si="67"/>
        <v>4</v>
      </c>
      <c r="DV16">
        <f t="shared" si="67"/>
        <v>3</v>
      </c>
      <c r="DW16">
        <f t="shared" si="67"/>
        <v>2</v>
      </c>
      <c r="DX16">
        <f t="shared" si="67"/>
        <v>1</v>
      </c>
      <c r="DY16">
        <f t="shared" si="67"/>
        <v>13</v>
      </c>
      <c r="DZ16">
        <f t="shared" si="67"/>
        <v>12</v>
      </c>
    </row>
    <row r="17" spans="1:130" x14ac:dyDescent="0.3">
      <c r="B17" s="61"/>
      <c r="C17" s="68"/>
      <c r="E17" s="85"/>
      <c r="F17" s="57"/>
      <c r="I17" s="61"/>
      <c r="J17" s="61"/>
      <c r="K17" s="61"/>
      <c r="L17" s="61"/>
      <c r="BT17" t="str">
        <f t="shared" ref="BT17" si="68">IF(BT$5=$F17,VLOOKUP($D17,$H$1:$J$4,3,0),IF(BS17&gt;1,BS17-1,IF(BS17=1,VLOOKUP($D17,$H$1:$J$4,3,0),"")))</f>
        <v/>
      </c>
    </row>
    <row r="18" spans="1:130" x14ac:dyDescent="0.3">
      <c r="B18" s="61"/>
      <c r="C18" s="68"/>
      <c r="E18" s="85"/>
      <c r="F18" s="57"/>
    </row>
    <row r="19" spans="1:130" x14ac:dyDescent="0.3">
      <c r="A19" s="12" t="s">
        <v>187</v>
      </c>
      <c r="B19" s="61"/>
      <c r="C19" s="68"/>
      <c r="E19" s="85"/>
      <c r="F19" s="57"/>
    </row>
    <row r="20" spans="1:130" x14ac:dyDescent="0.3">
      <c r="A20" t="s">
        <v>173</v>
      </c>
      <c r="B20" s="59">
        <v>3000</v>
      </c>
      <c r="C20" s="69"/>
      <c r="D20" t="s">
        <v>195</v>
      </c>
      <c r="E20" s="85">
        <v>0</v>
      </c>
      <c r="F20" s="57" t="s">
        <v>9</v>
      </c>
      <c r="G20" s="74">
        <f t="shared" ref="G20:G28" si="69">B20/VLOOKUP(D20,$H$1:$I$4,2,0)</f>
        <v>230.76923076923077</v>
      </c>
      <c r="H20">
        <f t="shared" ref="H20:H28" si="70">VLOOKUP($D20,$H$1:$J$4,3,0)</f>
        <v>4</v>
      </c>
      <c r="I20" s="61">
        <f t="shared" ref="I20:I28" si="71">IF($H20=BT20,$G20,0)</f>
        <v>0</v>
      </c>
      <c r="J20" s="61">
        <f t="shared" ref="J20:J28" si="72">IF($H20=BU20,$G20,0)</f>
        <v>0</v>
      </c>
      <c r="K20" s="61">
        <f t="shared" ref="K20:K28" si="73">IF($H20=BV20,$G20,0)</f>
        <v>0</v>
      </c>
      <c r="L20" s="61">
        <f t="shared" ref="L20:L28" si="74">IF($H20=BW20,$G20,0)</f>
        <v>0</v>
      </c>
      <c r="M20" s="61">
        <f t="shared" ref="M20:M28" si="75">IF($H20=BX20,$G20,0)</f>
        <v>0</v>
      </c>
      <c r="N20" s="61">
        <f t="shared" ref="N20:N28" si="76">IF($H20=BY20,$G20,0)</f>
        <v>0</v>
      </c>
      <c r="O20" s="61">
        <f t="shared" ref="O20:O28" si="77">IF($H20=BZ20,$G20,0)</f>
        <v>230.76923076923077</v>
      </c>
      <c r="P20" s="61">
        <f t="shared" ref="P20:P28" si="78">IF($H20=CA20,$G20,0)</f>
        <v>0</v>
      </c>
      <c r="Q20" s="61">
        <f t="shared" ref="Q20:Q28" si="79">IF($H20=CB20,$G20,0)</f>
        <v>0</v>
      </c>
      <c r="R20" s="61">
        <f t="shared" ref="R20:R28" si="80">IF($H20=CC20,$G20,0)</f>
        <v>0</v>
      </c>
      <c r="S20" s="61">
        <f t="shared" ref="S20:S28" si="81">IF($H20=CD20,$G20,0)</f>
        <v>230.76923076923077</v>
      </c>
      <c r="T20" s="61">
        <f t="shared" ref="T20:T28" si="82">IF($H20=CE20,$G20,0)</f>
        <v>0</v>
      </c>
      <c r="U20" s="61">
        <f t="shared" ref="U20:U28" si="83">IF($H20=CF20,$G20,0)</f>
        <v>0</v>
      </c>
      <c r="V20" s="61">
        <f t="shared" ref="V20:V28" si="84">IF($H20=CG20,$G20,0)</f>
        <v>0</v>
      </c>
      <c r="W20" s="61">
        <f t="shared" ref="W20:W28" si="85">IF($H20=CH20,$G20,0)</f>
        <v>230.76923076923077</v>
      </c>
      <c r="X20" s="61">
        <f t="shared" ref="X20:X28" si="86">IF($H20=CI20,$G20,0)</f>
        <v>0</v>
      </c>
      <c r="Y20" s="61">
        <f t="shared" ref="Y20:Y28" si="87">IF($H20=CJ20,$G20,0)</f>
        <v>0</v>
      </c>
      <c r="Z20" s="61">
        <f t="shared" ref="Z20:Z28" si="88">IF($H20=CK20,$G20,0)</f>
        <v>0</v>
      </c>
      <c r="AA20" s="61">
        <f t="shared" ref="AA20:AA28" si="89">IF($H20=CL20,$G20,0)</f>
        <v>230.76923076923077</v>
      </c>
      <c r="AB20" s="61">
        <f t="shared" ref="AB20:AB28" si="90">IF($H20=CM20,$G20,0)</f>
        <v>0</v>
      </c>
      <c r="AC20" s="61">
        <f t="shared" ref="AC20:AC28" si="91">IF($H20=CN20,$G20,0)</f>
        <v>0</v>
      </c>
      <c r="AD20" s="61">
        <f t="shared" ref="AD20:AD28" si="92">IF($H20=CO20,$G20,0)</f>
        <v>0</v>
      </c>
      <c r="AE20" s="61">
        <f t="shared" ref="AE20:AE28" si="93">IF($H20=CP20,$G20,0)</f>
        <v>230.76923076923077</v>
      </c>
      <c r="AF20" s="61">
        <f t="shared" ref="AF20:AF28" si="94">IF($H20=CQ20,$G20,0)</f>
        <v>0</v>
      </c>
      <c r="AG20" s="61">
        <f t="shared" ref="AG20:AG28" si="95">IF($H20=CR20,$G20,0)</f>
        <v>0</v>
      </c>
      <c r="AH20" s="61">
        <f t="shared" ref="AH20:AH28" si="96">IF($H20=CS20,$G20,0)</f>
        <v>0</v>
      </c>
      <c r="AI20" s="61">
        <f t="shared" ref="AI20:AI28" si="97">IF($H20=CT20,$G20,0)</f>
        <v>230.76923076923077</v>
      </c>
      <c r="AJ20" s="61">
        <f t="shared" ref="AJ20:AJ28" si="98">IF($H20=CU20,$G20,0)</f>
        <v>0</v>
      </c>
      <c r="AK20" s="61">
        <f t="shared" ref="AK20:AK28" si="99">IF($H20=CV20,$G20,0)</f>
        <v>0</v>
      </c>
      <c r="AL20" s="61">
        <f t="shared" ref="AL20:AL28" si="100">IF($H20=CW20,$G20,0)</f>
        <v>0</v>
      </c>
      <c r="AM20" s="61">
        <f t="shared" ref="AM20:AM28" si="101">IF($H20=CX20,$G20,0)</f>
        <v>230.76923076923077</v>
      </c>
      <c r="AN20" s="61">
        <f t="shared" ref="AN20:AN28" si="102">IF($H20=CY20,$G20,0)</f>
        <v>0</v>
      </c>
      <c r="AO20" s="61">
        <f t="shared" ref="AO20:AO28" si="103">IF($H20=CZ20,$G20,0)</f>
        <v>0</v>
      </c>
      <c r="AP20" s="61">
        <f t="shared" ref="AP20:AP28" si="104">IF($H20=DA20,$G20,0)</f>
        <v>0</v>
      </c>
      <c r="AQ20" s="61">
        <f t="shared" ref="AQ20:AQ28" si="105">IF($H20=DB20,$G20,0)</f>
        <v>230.76923076923077</v>
      </c>
      <c r="AR20" s="61">
        <f t="shared" ref="AR20:AR28" si="106">IF($H20=DC20,$G20,0)</f>
        <v>0</v>
      </c>
      <c r="AS20" s="61">
        <f t="shared" ref="AS20:AS28" si="107">IF($H20=DD20,$G20,0)</f>
        <v>0</v>
      </c>
      <c r="AT20" s="61">
        <f t="shared" ref="AT20:AT28" si="108">IF($H20=DE20,$G20,0)</f>
        <v>0</v>
      </c>
      <c r="AU20" s="61">
        <f t="shared" ref="AU20:AU28" si="109">IF($H20=DF20,$G20,0)</f>
        <v>230.76923076923077</v>
      </c>
      <c r="AV20" s="61">
        <f t="shared" ref="AV20:AV28" si="110">IF($H20=DG20,$G20,0)</f>
        <v>0</v>
      </c>
      <c r="AW20" s="61">
        <f t="shared" ref="AW20:AW28" si="111">IF($H20=DH20,$G20,0)</f>
        <v>0</v>
      </c>
      <c r="AX20" s="61">
        <f t="shared" ref="AX20:AX28" si="112">IF($H20=DI20,$G20,0)</f>
        <v>0</v>
      </c>
      <c r="AY20" s="61">
        <f t="shared" ref="AY20:AY28" si="113">IF($H20=DJ20,$G20,0)</f>
        <v>230.76923076923077</v>
      </c>
      <c r="AZ20" s="61">
        <f t="shared" ref="AZ20:AZ28" si="114">IF($H20=DK20,$G20,0)</f>
        <v>0</v>
      </c>
      <c r="BA20" s="61">
        <f t="shared" ref="BA20:BA28" si="115">IF($H20=DL20,$G20,0)</f>
        <v>0</v>
      </c>
      <c r="BB20" s="61">
        <f t="shared" ref="BB20:BB28" si="116">IF($H20=DM20,$G20,0)</f>
        <v>0</v>
      </c>
      <c r="BC20" s="61">
        <f t="shared" ref="BC20:BC28" si="117">IF($H20=DN20,$G20,0)</f>
        <v>230.76923076923077</v>
      </c>
      <c r="BD20" s="61">
        <f t="shared" ref="BD20:BD28" si="118">IF($H20=DO20,$G20,0)</f>
        <v>0</v>
      </c>
      <c r="BE20" s="61">
        <f t="shared" ref="BE20:BE28" si="119">IF($H20=DP20,$G20,0)</f>
        <v>0</v>
      </c>
      <c r="BF20" s="61">
        <f t="shared" ref="BF20:BF28" si="120">IF($H20=DQ20,$G20,0)</f>
        <v>0</v>
      </c>
      <c r="BG20" s="61">
        <f t="shared" ref="BG20:BG28" si="121">IF($H20=DR20,$G20,0)</f>
        <v>230.76923076923077</v>
      </c>
      <c r="BH20" s="61">
        <f t="shared" ref="BH20:BH28" si="122">IF($H20=DS20,$G20,0)</f>
        <v>0</v>
      </c>
      <c r="BI20" s="61">
        <f t="shared" ref="BI20:BI28" si="123">IF($H20=DT20,$G20,0)</f>
        <v>0</v>
      </c>
      <c r="BJ20" s="61">
        <f t="shared" ref="BJ20:BJ28" si="124">IF($H20=DU20,$G20,0)</f>
        <v>0</v>
      </c>
      <c r="BK20" s="61">
        <f t="shared" ref="BK20:BK28" si="125">IF($H20=DV20,$G20,0)</f>
        <v>230.76923076923077</v>
      </c>
      <c r="BL20" s="61">
        <f t="shared" ref="BL20:BL28" si="126">IF($H20=DW20,$G20,0)</f>
        <v>0</v>
      </c>
      <c r="BM20" s="61">
        <f t="shared" ref="BM20:BM28" si="127">IF($H20=DX20,$G20,0)</f>
        <v>0</v>
      </c>
      <c r="BN20" s="61">
        <f t="shared" ref="BN20:BN28" si="128">IF($H20=DY20,$G20,0)</f>
        <v>0</v>
      </c>
      <c r="BO20" s="61">
        <f t="shared" ref="BO20:BO28" si="129">IF($H20=DZ20,$G20,0)</f>
        <v>230.76923076923077</v>
      </c>
      <c r="BT20" t="str">
        <f t="shared" ref="BT20:DZ24" si="130">IFERROR(IF(BT$5=$F20,VLOOKUP($D20,$H$1:$J$4,3,0),IF(BS20&gt;1,BS20-1,IF(BS20=1,VLOOKUP($D20,$H$1:$J$4,3,0),""))),"")</f>
        <v/>
      </c>
      <c r="BU20" t="str">
        <f t="shared" si="130"/>
        <v/>
      </c>
      <c r="BV20" t="str">
        <f t="shared" si="130"/>
        <v/>
      </c>
      <c r="BW20" t="str">
        <f t="shared" si="130"/>
        <v/>
      </c>
      <c r="BX20" t="str">
        <f t="shared" si="130"/>
        <v/>
      </c>
      <c r="BY20" t="str">
        <f t="shared" si="130"/>
        <v/>
      </c>
      <c r="BZ20">
        <f t="shared" si="130"/>
        <v>4</v>
      </c>
      <c r="CA20">
        <f t="shared" si="130"/>
        <v>3</v>
      </c>
      <c r="CB20">
        <f t="shared" si="130"/>
        <v>2</v>
      </c>
      <c r="CC20">
        <f t="shared" si="130"/>
        <v>1</v>
      </c>
      <c r="CD20">
        <f t="shared" si="130"/>
        <v>4</v>
      </c>
      <c r="CE20">
        <f t="shared" si="130"/>
        <v>3</v>
      </c>
      <c r="CF20">
        <f t="shared" si="130"/>
        <v>2</v>
      </c>
      <c r="CG20">
        <f t="shared" si="130"/>
        <v>1</v>
      </c>
      <c r="CH20">
        <f t="shared" si="130"/>
        <v>4</v>
      </c>
      <c r="CI20">
        <f t="shared" si="130"/>
        <v>3</v>
      </c>
      <c r="CJ20">
        <f t="shared" si="130"/>
        <v>2</v>
      </c>
      <c r="CK20">
        <f t="shared" si="130"/>
        <v>1</v>
      </c>
      <c r="CL20">
        <f t="shared" si="130"/>
        <v>4</v>
      </c>
      <c r="CM20">
        <f t="shared" si="130"/>
        <v>3</v>
      </c>
      <c r="CN20">
        <f t="shared" si="130"/>
        <v>2</v>
      </c>
      <c r="CO20">
        <f t="shared" si="130"/>
        <v>1</v>
      </c>
      <c r="CP20">
        <f t="shared" si="130"/>
        <v>4</v>
      </c>
      <c r="CQ20">
        <f t="shared" si="130"/>
        <v>3</v>
      </c>
      <c r="CR20">
        <f t="shared" si="130"/>
        <v>2</v>
      </c>
      <c r="CS20">
        <f t="shared" si="130"/>
        <v>1</v>
      </c>
      <c r="CT20">
        <f t="shared" si="130"/>
        <v>4</v>
      </c>
      <c r="CU20">
        <f t="shared" si="130"/>
        <v>3</v>
      </c>
      <c r="CV20">
        <f t="shared" si="130"/>
        <v>2</v>
      </c>
      <c r="CW20">
        <f t="shared" si="130"/>
        <v>1</v>
      </c>
      <c r="CX20">
        <f t="shared" si="130"/>
        <v>4</v>
      </c>
      <c r="CY20">
        <f t="shared" si="130"/>
        <v>3</v>
      </c>
      <c r="CZ20">
        <f t="shared" si="130"/>
        <v>2</v>
      </c>
      <c r="DA20">
        <f t="shared" si="130"/>
        <v>1</v>
      </c>
      <c r="DB20">
        <f t="shared" si="130"/>
        <v>4</v>
      </c>
      <c r="DC20">
        <f t="shared" si="130"/>
        <v>3</v>
      </c>
      <c r="DD20">
        <f t="shared" si="130"/>
        <v>2</v>
      </c>
      <c r="DE20">
        <f t="shared" si="130"/>
        <v>1</v>
      </c>
      <c r="DF20">
        <f t="shared" si="130"/>
        <v>4</v>
      </c>
      <c r="DG20">
        <f t="shared" si="130"/>
        <v>3</v>
      </c>
      <c r="DH20">
        <f t="shared" si="130"/>
        <v>2</v>
      </c>
      <c r="DI20">
        <f t="shared" si="130"/>
        <v>1</v>
      </c>
      <c r="DJ20">
        <f t="shared" si="130"/>
        <v>4</v>
      </c>
      <c r="DK20">
        <f t="shared" si="130"/>
        <v>3</v>
      </c>
      <c r="DL20">
        <f t="shared" si="130"/>
        <v>2</v>
      </c>
      <c r="DM20">
        <f t="shared" si="130"/>
        <v>1</v>
      </c>
      <c r="DN20">
        <f t="shared" si="130"/>
        <v>4</v>
      </c>
      <c r="DO20">
        <f t="shared" si="130"/>
        <v>3</v>
      </c>
      <c r="DP20">
        <f t="shared" si="130"/>
        <v>2</v>
      </c>
      <c r="DQ20">
        <f t="shared" si="130"/>
        <v>1</v>
      </c>
      <c r="DR20">
        <f t="shared" si="130"/>
        <v>4</v>
      </c>
      <c r="DS20">
        <f t="shared" si="130"/>
        <v>3</v>
      </c>
      <c r="DT20">
        <f t="shared" si="130"/>
        <v>2</v>
      </c>
      <c r="DU20">
        <f t="shared" si="130"/>
        <v>1</v>
      </c>
      <c r="DV20">
        <f t="shared" si="130"/>
        <v>4</v>
      </c>
      <c r="DW20">
        <f t="shared" si="130"/>
        <v>3</v>
      </c>
      <c r="DX20">
        <f t="shared" si="130"/>
        <v>2</v>
      </c>
      <c r="DY20">
        <f t="shared" si="130"/>
        <v>1</v>
      </c>
      <c r="DZ20">
        <f t="shared" si="130"/>
        <v>4</v>
      </c>
    </row>
    <row r="21" spans="1:130" x14ac:dyDescent="0.3">
      <c r="A21" t="s">
        <v>202</v>
      </c>
      <c r="B21" s="59">
        <v>3600</v>
      </c>
      <c r="C21" s="69"/>
      <c r="D21" t="s">
        <v>195</v>
      </c>
      <c r="E21" s="85">
        <v>0.2</v>
      </c>
      <c r="F21" s="57" t="s">
        <v>8</v>
      </c>
      <c r="G21" s="74">
        <f t="shared" si="69"/>
        <v>276.92307692307691</v>
      </c>
      <c r="H21">
        <f t="shared" si="70"/>
        <v>4</v>
      </c>
      <c r="I21" s="61">
        <f t="shared" si="71"/>
        <v>0</v>
      </c>
      <c r="J21" s="61">
        <f t="shared" si="72"/>
        <v>0</v>
      </c>
      <c r="K21" s="61">
        <f t="shared" si="73"/>
        <v>0</v>
      </c>
      <c r="L21" s="61">
        <f t="shared" si="74"/>
        <v>0</v>
      </c>
      <c r="M21" s="61">
        <f t="shared" si="75"/>
        <v>0</v>
      </c>
      <c r="N21" s="61">
        <f t="shared" si="76"/>
        <v>276.92307692307691</v>
      </c>
      <c r="O21" s="61">
        <f t="shared" si="77"/>
        <v>0</v>
      </c>
      <c r="P21" s="61">
        <f t="shared" si="78"/>
        <v>0</v>
      </c>
      <c r="Q21" s="61">
        <f t="shared" si="79"/>
        <v>0</v>
      </c>
      <c r="R21" s="61">
        <f t="shared" si="80"/>
        <v>276.92307692307691</v>
      </c>
      <c r="S21" s="61">
        <f t="shared" si="81"/>
        <v>0</v>
      </c>
      <c r="T21" s="61">
        <f t="shared" si="82"/>
        <v>0</v>
      </c>
      <c r="U21" s="61">
        <f t="shared" si="83"/>
        <v>0</v>
      </c>
      <c r="V21" s="61">
        <f t="shared" si="84"/>
        <v>276.92307692307691</v>
      </c>
      <c r="W21" s="61">
        <f t="shared" si="85"/>
        <v>0</v>
      </c>
      <c r="X21" s="61">
        <f t="shared" si="86"/>
        <v>0</v>
      </c>
      <c r="Y21" s="61">
        <f t="shared" si="87"/>
        <v>0</v>
      </c>
      <c r="Z21" s="61">
        <f t="shared" si="88"/>
        <v>276.92307692307691</v>
      </c>
      <c r="AA21" s="61">
        <f t="shared" si="89"/>
        <v>0</v>
      </c>
      <c r="AB21" s="61">
        <f t="shared" si="90"/>
        <v>0</v>
      </c>
      <c r="AC21" s="61">
        <f t="shared" si="91"/>
        <v>0</v>
      </c>
      <c r="AD21" s="61">
        <f t="shared" si="92"/>
        <v>276.92307692307691</v>
      </c>
      <c r="AE21" s="61">
        <f t="shared" si="93"/>
        <v>0</v>
      </c>
      <c r="AF21" s="61">
        <f t="shared" si="94"/>
        <v>0</v>
      </c>
      <c r="AG21" s="61">
        <f t="shared" si="95"/>
        <v>0</v>
      </c>
      <c r="AH21" s="61">
        <f t="shared" si="96"/>
        <v>276.92307692307691</v>
      </c>
      <c r="AI21" s="61">
        <f t="shared" si="97"/>
        <v>0</v>
      </c>
      <c r="AJ21" s="61">
        <f t="shared" si="98"/>
        <v>0</v>
      </c>
      <c r="AK21" s="61">
        <f t="shared" si="99"/>
        <v>0</v>
      </c>
      <c r="AL21" s="61">
        <f t="shared" si="100"/>
        <v>276.92307692307691</v>
      </c>
      <c r="AM21" s="61">
        <f t="shared" si="101"/>
        <v>0</v>
      </c>
      <c r="AN21" s="61">
        <f t="shared" si="102"/>
        <v>0</v>
      </c>
      <c r="AO21" s="61">
        <f t="shared" si="103"/>
        <v>0</v>
      </c>
      <c r="AP21" s="61">
        <f t="shared" si="104"/>
        <v>276.92307692307691</v>
      </c>
      <c r="AQ21" s="61">
        <f t="shared" si="105"/>
        <v>0</v>
      </c>
      <c r="AR21" s="61">
        <f t="shared" si="106"/>
        <v>0</v>
      </c>
      <c r="AS21" s="61">
        <f t="shared" si="107"/>
        <v>0</v>
      </c>
      <c r="AT21" s="61">
        <f t="shared" si="108"/>
        <v>276.92307692307691</v>
      </c>
      <c r="AU21" s="61">
        <f t="shared" si="109"/>
        <v>0</v>
      </c>
      <c r="AV21" s="61">
        <f t="shared" si="110"/>
        <v>0</v>
      </c>
      <c r="AW21" s="61">
        <f t="shared" si="111"/>
        <v>0</v>
      </c>
      <c r="AX21" s="61">
        <f t="shared" si="112"/>
        <v>276.92307692307691</v>
      </c>
      <c r="AY21" s="61">
        <f t="shared" si="113"/>
        <v>0</v>
      </c>
      <c r="AZ21" s="61">
        <f t="shared" si="114"/>
        <v>0</v>
      </c>
      <c r="BA21" s="61">
        <f t="shared" si="115"/>
        <v>0</v>
      </c>
      <c r="BB21" s="61">
        <f t="shared" si="116"/>
        <v>276.92307692307691</v>
      </c>
      <c r="BC21" s="61">
        <f t="shared" si="117"/>
        <v>0</v>
      </c>
      <c r="BD21" s="61">
        <f t="shared" si="118"/>
        <v>0</v>
      </c>
      <c r="BE21" s="61">
        <f t="shared" si="119"/>
        <v>0</v>
      </c>
      <c r="BF21" s="61">
        <f t="shared" si="120"/>
        <v>276.92307692307691</v>
      </c>
      <c r="BG21" s="61">
        <f t="shared" si="121"/>
        <v>0</v>
      </c>
      <c r="BH21" s="61">
        <f t="shared" si="122"/>
        <v>0</v>
      </c>
      <c r="BI21" s="61">
        <f t="shared" si="123"/>
        <v>0</v>
      </c>
      <c r="BJ21" s="61">
        <f t="shared" si="124"/>
        <v>276.92307692307691</v>
      </c>
      <c r="BK21" s="61">
        <f t="shared" si="125"/>
        <v>0</v>
      </c>
      <c r="BL21" s="61">
        <f t="shared" si="126"/>
        <v>0</v>
      </c>
      <c r="BM21" s="61">
        <f t="shared" si="127"/>
        <v>0</v>
      </c>
      <c r="BN21" s="61">
        <f t="shared" si="128"/>
        <v>276.92307692307691</v>
      </c>
      <c r="BO21" s="61">
        <f t="shared" si="129"/>
        <v>0</v>
      </c>
      <c r="BT21" t="str">
        <f t="shared" si="130"/>
        <v/>
      </c>
      <c r="BU21" t="str">
        <f t="shared" si="130"/>
        <v/>
      </c>
      <c r="BV21" t="str">
        <f t="shared" si="130"/>
        <v/>
      </c>
      <c r="BW21" t="str">
        <f t="shared" si="130"/>
        <v/>
      </c>
      <c r="BX21" t="str">
        <f t="shared" si="130"/>
        <v/>
      </c>
      <c r="BY21">
        <f t="shared" si="130"/>
        <v>4</v>
      </c>
      <c r="BZ21">
        <f t="shared" si="130"/>
        <v>3</v>
      </c>
      <c r="CA21">
        <f t="shared" si="130"/>
        <v>2</v>
      </c>
      <c r="CB21">
        <f t="shared" si="130"/>
        <v>1</v>
      </c>
      <c r="CC21">
        <f t="shared" si="130"/>
        <v>4</v>
      </c>
      <c r="CD21">
        <f t="shared" si="130"/>
        <v>3</v>
      </c>
      <c r="CE21">
        <f t="shared" si="130"/>
        <v>2</v>
      </c>
      <c r="CF21">
        <f t="shared" si="130"/>
        <v>1</v>
      </c>
      <c r="CG21">
        <f t="shared" si="130"/>
        <v>4</v>
      </c>
      <c r="CH21">
        <f t="shared" si="130"/>
        <v>3</v>
      </c>
      <c r="CI21">
        <f t="shared" si="130"/>
        <v>2</v>
      </c>
      <c r="CJ21">
        <f t="shared" si="130"/>
        <v>1</v>
      </c>
      <c r="CK21">
        <f t="shared" si="130"/>
        <v>4</v>
      </c>
      <c r="CL21">
        <f t="shared" si="130"/>
        <v>3</v>
      </c>
      <c r="CM21">
        <f t="shared" si="130"/>
        <v>2</v>
      </c>
      <c r="CN21">
        <f t="shared" si="130"/>
        <v>1</v>
      </c>
      <c r="CO21">
        <f t="shared" si="130"/>
        <v>4</v>
      </c>
      <c r="CP21">
        <f t="shared" si="130"/>
        <v>3</v>
      </c>
      <c r="CQ21">
        <f t="shared" si="130"/>
        <v>2</v>
      </c>
      <c r="CR21">
        <f t="shared" si="130"/>
        <v>1</v>
      </c>
      <c r="CS21">
        <f t="shared" si="130"/>
        <v>4</v>
      </c>
      <c r="CT21">
        <f t="shared" si="130"/>
        <v>3</v>
      </c>
      <c r="CU21">
        <f t="shared" si="130"/>
        <v>2</v>
      </c>
      <c r="CV21">
        <f t="shared" si="130"/>
        <v>1</v>
      </c>
      <c r="CW21">
        <f t="shared" si="130"/>
        <v>4</v>
      </c>
      <c r="CX21">
        <f t="shared" si="130"/>
        <v>3</v>
      </c>
      <c r="CY21">
        <f t="shared" si="130"/>
        <v>2</v>
      </c>
      <c r="CZ21">
        <f t="shared" si="130"/>
        <v>1</v>
      </c>
      <c r="DA21">
        <f t="shared" si="130"/>
        <v>4</v>
      </c>
      <c r="DB21">
        <f t="shared" si="130"/>
        <v>3</v>
      </c>
      <c r="DC21">
        <f t="shared" si="130"/>
        <v>2</v>
      </c>
      <c r="DD21">
        <f t="shared" si="130"/>
        <v>1</v>
      </c>
      <c r="DE21">
        <f t="shared" si="130"/>
        <v>4</v>
      </c>
      <c r="DF21">
        <f t="shared" si="130"/>
        <v>3</v>
      </c>
      <c r="DG21">
        <f t="shared" si="130"/>
        <v>2</v>
      </c>
      <c r="DH21">
        <f t="shared" si="130"/>
        <v>1</v>
      </c>
      <c r="DI21">
        <f t="shared" si="130"/>
        <v>4</v>
      </c>
      <c r="DJ21">
        <f t="shared" si="130"/>
        <v>3</v>
      </c>
      <c r="DK21">
        <f t="shared" si="130"/>
        <v>2</v>
      </c>
      <c r="DL21">
        <f t="shared" si="130"/>
        <v>1</v>
      </c>
      <c r="DM21">
        <f t="shared" si="130"/>
        <v>4</v>
      </c>
      <c r="DN21">
        <f t="shared" si="130"/>
        <v>3</v>
      </c>
      <c r="DO21">
        <f t="shared" si="130"/>
        <v>2</v>
      </c>
      <c r="DP21">
        <f t="shared" si="130"/>
        <v>1</v>
      </c>
      <c r="DQ21">
        <f t="shared" si="130"/>
        <v>4</v>
      </c>
      <c r="DR21">
        <f t="shared" si="130"/>
        <v>3</v>
      </c>
      <c r="DS21">
        <f t="shared" si="130"/>
        <v>2</v>
      </c>
      <c r="DT21">
        <f t="shared" si="130"/>
        <v>1</v>
      </c>
      <c r="DU21">
        <f t="shared" si="130"/>
        <v>4</v>
      </c>
      <c r="DV21">
        <f t="shared" si="130"/>
        <v>3</v>
      </c>
      <c r="DW21">
        <f t="shared" si="130"/>
        <v>2</v>
      </c>
      <c r="DX21">
        <f t="shared" si="130"/>
        <v>1</v>
      </c>
      <c r="DY21">
        <f t="shared" si="130"/>
        <v>4</v>
      </c>
      <c r="DZ21">
        <f t="shared" si="130"/>
        <v>3</v>
      </c>
    </row>
    <row r="22" spans="1:130" x14ac:dyDescent="0.3">
      <c r="A22" t="s">
        <v>176</v>
      </c>
      <c r="B22" s="59">
        <v>3600</v>
      </c>
      <c r="C22" s="69"/>
      <c r="D22" t="s">
        <v>195</v>
      </c>
      <c r="E22" s="85">
        <v>0.2</v>
      </c>
      <c r="F22" s="57" t="s">
        <v>23</v>
      </c>
      <c r="G22" s="74">
        <f t="shared" si="69"/>
        <v>276.92307692307691</v>
      </c>
      <c r="H22">
        <f t="shared" si="70"/>
        <v>4</v>
      </c>
      <c r="I22" s="61">
        <f t="shared" si="71"/>
        <v>0</v>
      </c>
      <c r="J22" s="61">
        <f t="shared" si="72"/>
        <v>0</v>
      </c>
      <c r="K22" s="61">
        <f t="shared" si="73"/>
        <v>0</v>
      </c>
      <c r="L22" s="61">
        <f t="shared" si="74"/>
        <v>0</v>
      </c>
      <c r="M22" s="61">
        <f t="shared" si="75"/>
        <v>0</v>
      </c>
      <c r="N22" s="61">
        <f t="shared" si="76"/>
        <v>0</v>
      </c>
      <c r="O22" s="61">
        <f t="shared" si="77"/>
        <v>0</v>
      </c>
      <c r="P22" s="61">
        <f t="shared" si="78"/>
        <v>0</v>
      </c>
      <c r="Q22" s="61">
        <f t="shared" si="79"/>
        <v>0</v>
      </c>
      <c r="R22" s="61">
        <f t="shared" si="80"/>
        <v>0</v>
      </c>
      <c r="S22" s="61">
        <f t="shared" si="81"/>
        <v>0</v>
      </c>
      <c r="T22" s="61">
        <f t="shared" si="82"/>
        <v>0</v>
      </c>
      <c r="U22" s="61">
        <f t="shared" si="83"/>
        <v>0</v>
      </c>
      <c r="V22" s="61">
        <f t="shared" si="84"/>
        <v>0</v>
      </c>
      <c r="W22" s="61">
        <f t="shared" si="85"/>
        <v>0</v>
      </c>
      <c r="X22" s="61">
        <f t="shared" si="86"/>
        <v>0</v>
      </c>
      <c r="Y22" s="61">
        <f t="shared" si="87"/>
        <v>0</v>
      </c>
      <c r="Z22" s="61">
        <f t="shared" si="88"/>
        <v>0</v>
      </c>
      <c r="AA22" s="61">
        <f t="shared" si="89"/>
        <v>0</v>
      </c>
      <c r="AB22" s="61">
        <f t="shared" si="90"/>
        <v>0</v>
      </c>
      <c r="AC22" s="61">
        <f t="shared" si="91"/>
        <v>276.92307692307691</v>
      </c>
      <c r="AD22" s="61">
        <f t="shared" si="92"/>
        <v>0</v>
      </c>
      <c r="AE22" s="61">
        <f t="shared" si="93"/>
        <v>0</v>
      </c>
      <c r="AF22" s="61">
        <f t="shared" si="94"/>
        <v>0</v>
      </c>
      <c r="AG22" s="61">
        <f t="shared" si="95"/>
        <v>276.92307692307691</v>
      </c>
      <c r="AH22" s="61">
        <f t="shared" si="96"/>
        <v>0</v>
      </c>
      <c r="AI22" s="61">
        <f t="shared" si="97"/>
        <v>0</v>
      </c>
      <c r="AJ22" s="61">
        <f t="shared" si="98"/>
        <v>0</v>
      </c>
      <c r="AK22" s="61">
        <f t="shared" si="99"/>
        <v>276.92307692307691</v>
      </c>
      <c r="AL22" s="61">
        <f t="shared" si="100"/>
        <v>0</v>
      </c>
      <c r="AM22" s="61">
        <f t="shared" si="101"/>
        <v>0</v>
      </c>
      <c r="AN22" s="61">
        <f t="shared" si="102"/>
        <v>0</v>
      </c>
      <c r="AO22" s="61">
        <f t="shared" si="103"/>
        <v>276.92307692307691</v>
      </c>
      <c r="AP22" s="61">
        <f t="shared" si="104"/>
        <v>0</v>
      </c>
      <c r="AQ22" s="61">
        <f t="shared" si="105"/>
        <v>0</v>
      </c>
      <c r="AR22" s="61">
        <f t="shared" si="106"/>
        <v>0</v>
      </c>
      <c r="AS22" s="61">
        <f t="shared" si="107"/>
        <v>276.92307692307691</v>
      </c>
      <c r="AT22" s="61">
        <f t="shared" si="108"/>
        <v>0</v>
      </c>
      <c r="AU22" s="61">
        <f t="shared" si="109"/>
        <v>0</v>
      </c>
      <c r="AV22" s="61">
        <f t="shared" si="110"/>
        <v>0</v>
      </c>
      <c r="AW22" s="61">
        <f t="shared" si="111"/>
        <v>276.92307692307691</v>
      </c>
      <c r="AX22" s="61">
        <f t="shared" si="112"/>
        <v>0</v>
      </c>
      <c r="AY22" s="61">
        <f t="shared" si="113"/>
        <v>0</v>
      </c>
      <c r="AZ22" s="61">
        <f t="shared" si="114"/>
        <v>0</v>
      </c>
      <c r="BA22" s="61">
        <f t="shared" si="115"/>
        <v>276.92307692307691</v>
      </c>
      <c r="BB22" s="61">
        <f t="shared" si="116"/>
        <v>0</v>
      </c>
      <c r="BC22" s="61">
        <f t="shared" si="117"/>
        <v>0</v>
      </c>
      <c r="BD22" s="61">
        <f t="shared" si="118"/>
        <v>0</v>
      </c>
      <c r="BE22" s="61">
        <f t="shared" si="119"/>
        <v>276.92307692307691</v>
      </c>
      <c r="BF22" s="61">
        <f t="shared" si="120"/>
        <v>0</v>
      </c>
      <c r="BG22" s="61">
        <f t="shared" si="121"/>
        <v>0</v>
      </c>
      <c r="BH22" s="61">
        <f t="shared" si="122"/>
        <v>0</v>
      </c>
      <c r="BI22" s="61">
        <f t="shared" si="123"/>
        <v>276.92307692307691</v>
      </c>
      <c r="BJ22" s="61">
        <f t="shared" si="124"/>
        <v>0</v>
      </c>
      <c r="BK22" s="61">
        <f t="shared" si="125"/>
        <v>0</v>
      </c>
      <c r="BL22" s="61">
        <f t="shared" si="126"/>
        <v>0</v>
      </c>
      <c r="BM22" s="61">
        <f t="shared" si="127"/>
        <v>276.92307692307691</v>
      </c>
      <c r="BN22" s="61">
        <f t="shared" si="128"/>
        <v>0</v>
      </c>
      <c r="BO22" s="61">
        <f t="shared" si="129"/>
        <v>0</v>
      </c>
      <c r="BT22" t="str">
        <f t="shared" si="130"/>
        <v/>
      </c>
      <c r="BU22" t="str">
        <f t="shared" si="130"/>
        <v/>
      </c>
      <c r="BV22" t="str">
        <f t="shared" si="130"/>
        <v/>
      </c>
      <c r="BW22" t="str">
        <f t="shared" si="130"/>
        <v/>
      </c>
      <c r="BX22" t="str">
        <f t="shared" si="130"/>
        <v/>
      </c>
      <c r="BY22" t="str">
        <f t="shared" si="130"/>
        <v/>
      </c>
      <c r="BZ22" t="str">
        <f t="shared" si="130"/>
        <v/>
      </c>
      <c r="CA22" t="str">
        <f t="shared" si="130"/>
        <v/>
      </c>
      <c r="CB22" t="str">
        <f t="shared" si="130"/>
        <v/>
      </c>
      <c r="CC22" t="str">
        <f t="shared" si="130"/>
        <v/>
      </c>
      <c r="CD22" t="str">
        <f t="shared" si="130"/>
        <v/>
      </c>
      <c r="CE22" t="str">
        <f t="shared" si="130"/>
        <v/>
      </c>
      <c r="CF22" t="str">
        <f t="shared" si="130"/>
        <v/>
      </c>
      <c r="CG22" t="str">
        <f t="shared" si="130"/>
        <v/>
      </c>
      <c r="CH22" t="str">
        <f t="shared" si="130"/>
        <v/>
      </c>
      <c r="CI22" t="str">
        <f t="shared" si="130"/>
        <v/>
      </c>
      <c r="CJ22" t="str">
        <f t="shared" si="130"/>
        <v/>
      </c>
      <c r="CK22" t="str">
        <f t="shared" si="130"/>
        <v/>
      </c>
      <c r="CL22" t="str">
        <f t="shared" si="130"/>
        <v/>
      </c>
      <c r="CM22" t="str">
        <f t="shared" si="130"/>
        <v/>
      </c>
      <c r="CN22">
        <f t="shared" si="130"/>
        <v>4</v>
      </c>
      <c r="CO22">
        <f t="shared" si="130"/>
        <v>3</v>
      </c>
      <c r="CP22">
        <f t="shared" si="130"/>
        <v>2</v>
      </c>
      <c r="CQ22">
        <f t="shared" si="130"/>
        <v>1</v>
      </c>
      <c r="CR22">
        <f t="shared" si="130"/>
        <v>4</v>
      </c>
      <c r="CS22">
        <f t="shared" si="130"/>
        <v>3</v>
      </c>
      <c r="CT22">
        <f t="shared" si="130"/>
        <v>2</v>
      </c>
      <c r="CU22">
        <f t="shared" si="130"/>
        <v>1</v>
      </c>
      <c r="CV22">
        <f t="shared" si="130"/>
        <v>4</v>
      </c>
      <c r="CW22">
        <f t="shared" si="130"/>
        <v>3</v>
      </c>
      <c r="CX22">
        <f t="shared" si="130"/>
        <v>2</v>
      </c>
      <c r="CY22">
        <f t="shared" si="130"/>
        <v>1</v>
      </c>
      <c r="CZ22">
        <f t="shared" si="130"/>
        <v>4</v>
      </c>
      <c r="DA22">
        <f t="shared" si="130"/>
        <v>3</v>
      </c>
      <c r="DB22">
        <f t="shared" si="130"/>
        <v>2</v>
      </c>
      <c r="DC22">
        <f t="shared" si="130"/>
        <v>1</v>
      </c>
      <c r="DD22">
        <f t="shared" si="130"/>
        <v>4</v>
      </c>
      <c r="DE22">
        <f t="shared" si="130"/>
        <v>3</v>
      </c>
      <c r="DF22">
        <f t="shared" si="130"/>
        <v>2</v>
      </c>
      <c r="DG22">
        <f t="shared" si="130"/>
        <v>1</v>
      </c>
      <c r="DH22">
        <f t="shared" si="130"/>
        <v>4</v>
      </c>
      <c r="DI22">
        <f t="shared" si="130"/>
        <v>3</v>
      </c>
      <c r="DJ22">
        <f t="shared" si="130"/>
        <v>2</v>
      </c>
      <c r="DK22">
        <f t="shared" si="130"/>
        <v>1</v>
      </c>
      <c r="DL22">
        <f t="shared" si="130"/>
        <v>4</v>
      </c>
      <c r="DM22">
        <f t="shared" si="130"/>
        <v>3</v>
      </c>
      <c r="DN22">
        <f t="shared" si="130"/>
        <v>2</v>
      </c>
      <c r="DO22">
        <f t="shared" si="130"/>
        <v>1</v>
      </c>
      <c r="DP22">
        <f t="shared" si="130"/>
        <v>4</v>
      </c>
      <c r="DQ22">
        <f t="shared" si="130"/>
        <v>3</v>
      </c>
      <c r="DR22">
        <f t="shared" si="130"/>
        <v>2</v>
      </c>
      <c r="DS22">
        <f t="shared" si="130"/>
        <v>1</v>
      </c>
      <c r="DT22">
        <f t="shared" si="130"/>
        <v>4</v>
      </c>
      <c r="DU22">
        <f t="shared" si="130"/>
        <v>3</v>
      </c>
      <c r="DV22">
        <f t="shared" si="130"/>
        <v>2</v>
      </c>
      <c r="DW22">
        <f t="shared" si="130"/>
        <v>1</v>
      </c>
      <c r="DX22">
        <f t="shared" si="130"/>
        <v>4</v>
      </c>
      <c r="DY22">
        <f t="shared" si="130"/>
        <v>3</v>
      </c>
      <c r="DZ22">
        <f t="shared" si="130"/>
        <v>2</v>
      </c>
    </row>
    <row r="23" spans="1:130" x14ac:dyDescent="0.3">
      <c r="A23" t="s">
        <v>177</v>
      </c>
      <c r="B23" s="59">
        <f>250*12</f>
        <v>3000</v>
      </c>
      <c r="C23" s="69"/>
      <c r="D23" t="s">
        <v>195</v>
      </c>
      <c r="E23" s="85">
        <v>0.2</v>
      </c>
      <c r="F23" s="57" t="s">
        <v>12</v>
      </c>
      <c r="G23" s="74">
        <f t="shared" si="69"/>
        <v>230.76923076923077</v>
      </c>
      <c r="H23">
        <f t="shared" si="70"/>
        <v>4</v>
      </c>
      <c r="I23" s="61">
        <f t="shared" si="71"/>
        <v>0</v>
      </c>
      <c r="J23" s="61">
        <f t="shared" si="72"/>
        <v>0</v>
      </c>
      <c r="K23" s="61">
        <f t="shared" si="73"/>
        <v>0</v>
      </c>
      <c r="L23" s="61">
        <f t="shared" si="74"/>
        <v>0</v>
      </c>
      <c r="M23" s="61">
        <f t="shared" si="75"/>
        <v>0</v>
      </c>
      <c r="N23" s="61">
        <f t="shared" si="76"/>
        <v>0</v>
      </c>
      <c r="O23" s="61">
        <f t="shared" si="77"/>
        <v>0</v>
      </c>
      <c r="P23" s="61">
        <f t="shared" si="78"/>
        <v>0</v>
      </c>
      <c r="Q23" s="61">
        <f t="shared" si="79"/>
        <v>0</v>
      </c>
      <c r="R23" s="61">
        <f t="shared" si="80"/>
        <v>230.76923076923077</v>
      </c>
      <c r="S23" s="61">
        <f t="shared" si="81"/>
        <v>0</v>
      </c>
      <c r="T23" s="61">
        <f t="shared" si="82"/>
        <v>0</v>
      </c>
      <c r="U23" s="61">
        <f t="shared" si="83"/>
        <v>0</v>
      </c>
      <c r="V23" s="61">
        <f t="shared" si="84"/>
        <v>230.76923076923077</v>
      </c>
      <c r="W23" s="61">
        <f t="shared" si="85"/>
        <v>0</v>
      </c>
      <c r="X23" s="61">
        <f t="shared" si="86"/>
        <v>0</v>
      </c>
      <c r="Y23" s="61">
        <f t="shared" si="87"/>
        <v>0</v>
      </c>
      <c r="Z23" s="61">
        <f t="shared" si="88"/>
        <v>230.76923076923077</v>
      </c>
      <c r="AA23" s="61">
        <f t="shared" si="89"/>
        <v>0</v>
      </c>
      <c r="AB23" s="61">
        <f t="shared" si="90"/>
        <v>0</v>
      </c>
      <c r="AC23" s="61">
        <f t="shared" si="91"/>
        <v>0</v>
      </c>
      <c r="AD23" s="61">
        <f t="shared" si="92"/>
        <v>230.76923076923077</v>
      </c>
      <c r="AE23" s="61">
        <f t="shared" si="93"/>
        <v>0</v>
      </c>
      <c r="AF23" s="61">
        <f t="shared" si="94"/>
        <v>0</v>
      </c>
      <c r="AG23" s="61">
        <f t="shared" si="95"/>
        <v>0</v>
      </c>
      <c r="AH23" s="61">
        <f t="shared" si="96"/>
        <v>230.76923076923077</v>
      </c>
      <c r="AI23" s="61">
        <f t="shared" si="97"/>
        <v>0</v>
      </c>
      <c r="AJ23" s="61">
        <f t="shared" si="98"/>
        <v>0</v>
      </c>
      <c r="AK23" s="61">
        <f t="shared" si="99"/>
        <v>0</v>
      </c>
      <c r="AL23" s="61">
        <f t="shared" si="100"/>
        <v>230.76923076923077</v>
      </c>
      <c r="AM23" s="61">
        <f t="shared" si="101"/>
        <v>0</v>
      </c>
      <c r="AN23" s="61">
        <f t="shared" si="102"/>
        <v>0</v>
      </c>
      <c r="AO23" s="61">
        <f t="shared" si="103"/>
        <v>0</v>
      </c>
      <c r="AP23" s="61">
        <f t="shared" si="104"/>
        <v>230.76923076923077</v>
      </c>
      <c r="AQ23" s="61">
        <f t="shared" si="105"/>
        <v>0</v>
      </c>
      <c r="AR23" s="61">
        <f t="shared" si="106"/>
        <v>0</v>
      </c>
      <c r="AS23" s="61">
        <f t="shared" si="107"/>
        <v>0</v>
      </c>
      <c r="AT23" s="61">
        <f t="shared" si="108"/>
        <v>230.76923076923077</v>
      </c>
      <c r="AU23" s="61">
        <f t="shared" si="109"/>
        <v>0</v>
      </c>
      <c r="AV23" s="61">
        <f t="shared" si="110"/>
        <v>0</v>
      </c>
      <c r="AW23" s="61">
        <f t="shared" si="111"/>
        <v>0</v>
      </c>
      <c r="AX23" s="61">
        <f t="shared" si="112"/>
        <v>230.76923076923077</v>
      </c>
      <c r="AY23" s="61">
        <f t="shared" si="113"/>
        <v>0</v>
      </c>
      <c r="AZ23" s="61">
        <f t="shared" si="114"/>
        <v>0</v>
      </c>
      <c r="BA23" s="61">
        <f t="shared" si="115"/>
        <v>0</v>
      </c>
      <c r="BB23" s="61">
        <f t="shared" si="116"/>
        <v>230.76923076923077</v>
      </c>
      <c r="BC23" s="61">
        <f t="shared" si="117"/>
        <v>0</v>
      </c>
      <c r="BD23" s="61">
        <f t="shared" si="118"/>
        <v>0</v>
      </c>
      <c r="BE23" s="61">
        <f t="shared" si="119"/>
        <v>0</v>
      </c>
      <c r="BF23" s="61">
        <f t="shared" si="120"/>
        <v>230.76923076923077</v>
      </c>
      <c r="BG23" s="61">
        <f t="shared" si="121"/>
        <v>0</v>
      </c>
      <c r="BH23" s="61">
        <f t="shared" si="122"/>
        <v>0</v>
      </c>
      <c r="BI23" s="61">
        <f t="shared" si="123"/>
        <v>0</v>
      </c>
      <c r="BJ23" s="61">
        <f t="shared" si="124"/>
        <v>230.76923076923077</v>
      </c>
      <c r="BK23" s="61">
        <f t="shared" si="125"/>
        <v>0</v>
      </c>
      <c r="BL23" s="61">
        <f t="shared" si="126"/>
        <v>0</v>
      </c>
      <c r="BM23" s="61">
        <f t="shared" si="127"/>
        <v>0</v>
      </c>
      <c r="BN23" s="61">
        <f t="shared" si="128"/>
        <v>230.76923076923077</v>
      </c>
      <c r="BO23" s="61">
        <f t="shared" si="129"/>
        <v>0</v>
      </c>
      <c r="BT23" t="str">
        <f t="shared" si="130"/>
        <v/>
      </c>
      <c r="BU23" t="str">
        <f t="shared" si="130"/>
        <v/>
      </c>
      <c r="BV23" t="str">
        <f t="shared" si="130"/>
        <v/>
      </c>
      <c r="BW23" t="str">
        <f t="shared" si="130"/>
        <v/>
      </c>
      <c r="BX23" t="str">
        <f t="shared" si="130"/>
        <v/>
      </c>
      <c r="BY23" t="str">
        <f t="shared" si="130"/>
        <v/>
      </c>
      <c r="BZ23" t="str">
        <f t="shared" si="130"/>
        <v/>
      </c>
      <c r="CA23" t="str">
        <f t="shared" si="130"/>
        <v/>
      </c>
      <c r="CB23" t="str">
        <f t="shared" si="130"/>
        <v/>
      </c>
      <c r="CC23">
        <f t="shared" si="130"/>
        <v>4</v>
      </c>
      <c r="CD23">
        <f t="shared" si="130"/>
        <v>3</v>
      </c>
      <c r="CE23">
        <f t="shared" si="130"/>
        <v>2</v>
      </c>
      <c r="CF23">
        <f t="shared" si="130"/>
        <v>1</v>
      </c>
      <c r="CG23">
        <f t="shared" si="130"/>
        <v>4</v>
      </c>
      <c r="CH23">
        <f t="shared" si="130"/>
        <v>3</v>
      </c>
      <c r="CI23">
        <f t="shared" si="130"/>
        <v>2</v>
      </c>
      <c r="CJ23">
        <f t="shared" si="130"/>
        <v>1</v>
      </c>
      <c r="CK23">
        <f t="shared" si="130"/>
        <v>4</v>
      </c>
      <c r="CL23">
        <f t="shared" si="130"/>
        <v>3</v>
      </c>
      <c r="CM23">
        <f t="shared" si="130"/>
        <v>2</v>
      </c>
      <c r="CN23">
        <f t="shared" si="130"/>
        <v>1</v>
      </c>
      <c r="CO23">
        <f t="shared" si="130"/>
        <v>4</v>
      </c>
      <c r="CP23">
        <f t="shared" si="130"/>
        <v>3</v>
      </c>
      <c r="CQ23">
        <f t="shared" si="130"/>
        <v>2</v>
      </c>
      <c r="CR23">
        <f t="shared" si="130"/>
        <v>1</v>
      </c>
      <c r="CS23">
        <f t="shared" si="130"/>
        <v>4</v>
      </c>
      <c r="CT23">
        <f t="shared" si="130"/>
        <v>3</v>
      </c>
      <c r="CU23">
        <f t="shared" si="130"/>
        <v>2</v>
      </c>
      <c r="CV23">
        <f t="shared" si="130"/>
        <v>1</v>
      </c>
      <c r="CW23">
        <f t="shared" si="130"/>
        <v>4</v>
      </c>
      <c r="CX23">
        <f t="shared" si="130"/>
        <v>3</v>
      </c>
      <c r="CY23">
        <f t="shared" si="130"/>
        <v>2</v>
      </c>
      <c r="CZ23">
        <f t="shared" si="130"/>
        <v>1</v>
      </c>
      <c r="DA23">
        <f t="shared" si="130"/>
        <v>4</v>
      </c>
      <c r="DB23">
        <f t="shared" si="130"/>
        <v>3</v>
      </c>
      <c r="DC23">
        <f t="shared" si="130"/>
        <v>2</v>
      </c>
      <c r="DD23">
        <f t="shared" si="130"/>
        <v>1</v>
      </c>
      <c r="DE23">
        <f t="shared" si="130"/>
        <v>4</v>
      </c>
      <c r="DF23">
        <f t="shared" si="130"/>
        <v>3</v>
      </c>
      <c r="DG23">
        <f t="shared" si="130"/>
        <v>2</v>
      </c>
      <c r="DH23">
        <f t="shared" si="130"/>
        <v>1</v>
      </c>
      <c r="DI23">
        <f t="shared" si="130"/>
        <v>4</v>
      </c>
      <c r="DJ23">
        <f t="shared" si="130"/>
        <v>3</v>
      </c>
      <c r="DK23">
        <f t="shared" si="130"/>
        <v>2</v>
      </c>
      <c r="DL23">
        <f t="shared" si="130"/>
        <v>1</v>
      </c>
      <c r="DM23">
        <f t="shared" si="130"/>
        <v>4</v>
      </c>
      <c r="DN23">
        <f t="shared" si="130"/>
        <v>3</v>
      </c>
      <c r="DO23">
        <f t="shared" si="130"/>
        <v>2</v>
      </c>
      <c r="DP23">
        <f t="shared" si="130"/>
        <v>1</v>
      </c>
      <c r="DQ23">
        <f t="shared" si="130"/>
        <v>4</v>
      </c>
      <c r="DR23">
        <f t="shared" si="130"/>
        <v>3</v>
      </c>
      <c r="DS23">
        <f t="shared" si="130"/>
        <v>2</v>
      </c>
      <c r="DT23">
        <f t="shared" si="130"/>
        <v>1</v>
      </c>
      <c r="DU23">
        <f t="shared" si="130"/>
        <v>4</v>
      </c>
      <c r="DV23">
        <f t="shared" si="130"/>
        <v>3</v>
      </c>
      <c r="DW23">
        <f t="shared" si="130"/>
        <v>2</v>
      </c>
      <c r="DX23">
        <f t="shared" si="130"/>
        <v>1</v>
      </c>
      <c r="DY23">
        <f t="shared" si="130"/>
        <v>4</v>
      </c>
      <c r="DZ23">
        <f t="shared" si="130"/>
        <v>3</v>
      </c>
    </row>
    <row r="24" spans="1:130" x14ac:dyDescent="0.3">
      <c r="A24" t="s">
        <v>178</v>
      </c>
      <c r="B24" s="60">
        <f>$B$7*C24</f>
        <v>7547.7013673750052</v>
      </c>
      <c r="C24" s="67">
        <v>0.01</v>
      </c>
      <c r="D24" t="s">
        <v>195</v>
      </c>
      <c r="E24" s="85">
        <v>0.2</v>
      </c>
      <c r="F24" s="57" t="s">
        <v>13</v>
      </c>
      <c r="G24" s="74">
        <f t="shared" si="69"/>
        <v>580.59241287500038</v>
      </c>
      <c r="H24">
        <f t="shared" si="70"/>
        <v>4</v>
      </c>
      <c r="I24" s="61">
        <f t="shared" si="71"/>
        <v>0</v>
      </c>
      <c r="J24" s="61">
        <f t="shared" si="72"/>
        <v>0</v>
      </c>
      <c r="K24" s="61">
        <f t="shared" si="73"/>
        <v>0</v>
      </c>
      <c r="L24" s="61">
        <f t="shared" si="74"/>
        <v>0</v>
      </c>
      <c r="M24" s="61">
        <f t="shared" si="75"/>
        <v>0</v>
      </c>
      <c r="N24" s="61">
        <f t="shared" si="76"/>
        <v>0</v>
      </c>
      <c r="O24" s="61">
        <f t="shared" si="77"/>
        <v>0</v>
      </c>
      <c r="P24" s="61">
        <f t="shared" si="78"/>
        <v>0</v>
      </c>
      <c r="Q24" s="61">
        <f t="shared" si="79"/>
        <v>0</v>
      </c>
      <c r="R24" s="61">
        <f t="shared" si="80"/>
        <v>0</v>
      </c>
      <c r="S24" s="61">
        <f t="shared" si="81"/>
        <v>580.59241287500038</v>
      </c>
      <c r="T24" s="61">
        <f t="shared" si="82"/>
        <v>0</v>
      </c>
      <c r="U24" s="61">
        <f t="shared" si="83"/>
        <v>0</v>
      </c>
      <c r="V24" s="61">
        <f t="shared" si="84"/>
        <v>0</v>
      </c>
      <c r="W24" s="61">
        <f t="shared" si="85"/>
        <v>580.59241287500038</v>
      </c>
      <c r="X24" s="61">
        <f t="shared" si="86"/>
        <v>0</v>
      </c>
      <c r="Y24" s="61">
        <f t="shared" si="87"/>
        <v>0</v>
      </c>
      <c r="Z24" s="61">
        <f t="shared" si="88"/>
        <v>0</v>
      </c>
      <c r="AA24" s="61">
        <f t="shared" si="89"/>
        <v>580.59241287500038</v>
      </c>
      <c r="AB24" s="61">
        <f t="shared" si="90"/>
        <v>0</v>
      </c>
      <c r="AC24" s="61">
        <f t="shared" si="91"/>
        <v>0</v>
      </c>
      <c r="AD24" s="61">
        <f t="shared" si="92"/>
        <v>0</v>
      </c>
      <c r="AE24" s="61">
        <f t="shared" si="93"/>
        <v>580.59241287500038</v>
      </c>
      <c r="AF24" s="61">
        <f t="shared" si="94"/>
        <v>0</v>
      </c>
      <c r="AG24" s="61">
        <f t="shared" si="95"/>
        <v>0</v>
      </c>
      <c r="AH24" s="61">
        <f t="shared" si="96"/>
        <v>0</v>
      </c>
      <c r="AI24" s="61">
        <f t="shared" si="97"/>
        <v>580.59241287500038</v>
      </c>
      <c r="AJ24" s="61">
        <f t="shared" si="98"/>
        <v>0</v>
      </c>
      <c r="AK24" s="61">
        <f t="shared" si="99"/>
        <v>0</v>
      </c>
      <c r="AL24" s="61">
        <f t="shared" si="100"/>
        <v>0</v>
      </c>
      <c r="AM24" s="61">
        <f t="shared" si="101"/>
        <v>580.59241287500038</v>
      </c>
      <c r="AN24" s="61">
        <f t="shared" si="102"/>
        <v>0</v>
      </c>
      <c r="AO24" s="61">
        <f t="shared" si="103"/>
        <v>0</v>
      </c>
      <c r="AP24" s="61">
        <f t="shared" si="104"/>
        <v>0</v>
      </c>
      <c r="AQ24" s="61">
        <f t="shared" si="105"/>
        <v>580.59241287500038</v>
      </c>
      <c r="AR24" s="61">
        <f t="shared" si="106"/>
        <v>0</v>
      </c>
      <c r="AS24" s="61">
        <f t="shared" si="107"/>
        <v>0</v>
      </c>
      <c r="AT24" s="61">
        <f t="shared" si="108"/>
        <v>0</v>
      </c>
      <c r="AU24" s="61">
        <f t="shared" si="109"/>
        <v>580.59241287500038</v>
      </c>
      <c r="AV24" s="61">
        <f t="shared" si="110"/>
        <v>0</v>
      </c>
      <c r="AW24" s="61">
        <f t="shared" si="111"/>
        <v>0</v>
      </c>
      <c r="AX24" s="61">
        <f t="shared" si="112"/>
        <v>0</v>
      </c>
      <c r="AY24" s="61">
        <f t="shared" si="113"/>
        <v>580.59241287500038</v>
      </c>
      <c r="AZ24" s="61">
        <f t="shared" si="114"/>
        <v>0</v>
      </c>
      <c r="BA24" s="61">
        <f t="shared" si="115"/>
        <v>0</v>
      </c>
      <c r="BB24" s="61">
        <f t="shared" si="116"/>
        <v>0</v>
      </c>
      <c r="BC24" s="61">
        <f t="shared" si="117"/>
        <v>580.59241287500038</v>
      </c>
      <c r="BD24" s="61">
        <f t="shared" si="118"/>
        <v>0</v>
      </c>
      <c r="BE24" s="61">
        <f t="shared" si="119"/>
        <v>0</v>
      </c>
      <c r="BF24" s="61">
        <f t="shared" si="120"/>
        <v>0</v>
      </c>
      <c r="BG24" s="61">
        <f t="shared" si="121"/>
        <v>580.59241287500038</v>
      </c>
      <c r="BH24" s="61">
        <f t="shared" si="122"/>
        <v>0</v>
      </c>
      <c r="BI24" s="61">
        <f t="shared" si="123"/>
        <v>0</v>
      </c>
      <c r="BJ24" s="61">
        <f t="shared" si="124"/>
        <v>0</v>
      </c>
      <c r="BK24" s="61">
        <f t="shared" si="125"/>
        <v>580.59241287500038</v>
      </c>
      <c r="BL24" s="61">
        <f t="shared" si="126"/>
        <v>0</v>
      </c>
      <c r="BM24" s="61">
        <f t="shared" si="127"/>
        <v>0</v>
      </c>
      <c r="BN24" s="61">
        <f t="shared" si="128"/>
        <v>0</v>
      </c>
      <c r="BO24" s="61">
        <f t="shared" si="129"/>
        <v>580.59241287500038</v>
      </c>
      <c r="BT24" t="str">
        <f t="shared" si="130"/>
        <v/>
      </c>
      <c r="BU24" t="str">
        <f t="shared" si="130"/>
        <v/>
      </c>
      <c r="BV24" t="str">
        <f t="shared" si="130"/>
        <v/>
      </c>
      <c r="BW24" t="str">
        <f t="shared" si="130"/>
        <v/>
      </c>
      <c r="BX24" t="str">
        <f t="shared" si="130"/>
        <v/>
      </c>
      <c r="BY24" t="str">
        <f t="shared" si="130"/>
        <v/>
      </c>
      <c r="BZ24" t="str">
        <f t="shared" si="130"/>
        <v/>
      </c>
      <c r="CA24" t="str">
        <f t="shared" si="130"/>
        <v/>
      </c>
      <c r="CB24" t="str">
        <f t="shared" si="130"/>
        <v/>
      </c>
      <c r="CC24" t="str">
        <f t="shared" si="130"/>
        <v/>
      </c>
      <c r="CD24">
        <f t="shared" si="130"/>
        <v>4</v>
      </c>
      <c r="CE24">
        <f t="shared" si="130"/>
        <v>3</v>
      </c>
      <c r="CF24">
        <f t="shared" si="130"/>
        <v>2</v>
      </c>
      <c r="CG24">
        <f t="shared" si="130"/>
        <v>1</v>
      </c>
      <c r="CH24">
        <f t="shared" si="130"/>
        <v>4</v>
      </c>
      <c r="CI24">
        <f t="shared" si="130"/>
        <v>3</v>
      </c>
      <c r="CJ24">
        <f t="shared" si="130"/>
        <v>2</v>
      </c>
      <c r="CK24">
        <f t="shared" si="130"/>
        <v>1</v>
      </c>
      <c r="CL24">
        <f t="shared" si="130"/>
        <v>4</v>
      </c>
      <c r="CM24">
        <f t="shared" ref="CM24:DZ24" si="131">IFERROR(IF(CM$5=$F24,VLOOKUP($D24,$H$1:$J$4,3,0),IF(CL24&gt;1,CL24-1,IF(CL24=1,VLOOKUP($D24,$H$1:$J$4,3,0),""))),"")</f>
        <v>3</v>
      </c>
      <c r="CN24">
        <f t="shared" si="131"/>
        <v>2</v>
      </c>
      <c r="CO24">
        <f t="shared" si="131"/>
        <v>1</v>
      </c>
      <c r="CP24">
        <f t="shared" si="131"/>
        <v>4</v>
      </c>
      <c r="CQ24">
        <f t="shared" si="131"/>
        <v>3</v>
      </c>
      <c r="CR24">
        <f t="shared" si="131"/>
        <v>2</v>
      </c>
      <c r="CS24">
        <f t="shared" si="131"/>
        <v>1</v>
      </c>
      <c r="CT24">
        <f t="shared" si="131"/>
        <v>4</v>
      </c>
      <c r="CU24">
        <f t="shared" si="131"/>
        <v>3</v>
      </c>
      <c r="CV24">
        <f t="shared" si="131"/>
        <v>2</v>
      </c>
      <c r="CW24">
        <f t="shared" si="131"/>
        <v>1</v>
      </c>
      <c r="CX24">
        <f t="shared" si="131"/>
        <v>4</v>
      </c>
      <c r="CY24">
        <f t="shared" si="131"/>
        <v>3</v>
      </c>
      <c r="CZ24">
        <f t="shared" si="131"/>
        <v>2</v>
      </c>
      <c r="DA24">
        <f t="shared" si="131"/>
        <v>1</v>
      </c>
      <c r="DB24">
        <f t="shared" si="131"/>
        <v>4</v>
      </c>
      <c r="DC24">
        <f t="shared" si="131"/>
        <v>3</v>
      </c>
      <c r="DD24">
        <f t="shared" si="131"/>
        <v>2</v>
      </c>
      <c r="DE24">
        <f t="shared" si="131"/>
        <v>1</v>
      </c>
      <c r="DF24">
        <f t="shared" si="131"/>
        <v>4</v>
      </c>
      <c r="DG24">
        <f t="shared" si="131"/>
        <v>3</v>
      </c>
      <c r="DH24">
        <f t="shared" si="131"/>
        <v>2</v>
      </c>
      <c r="DI24">
        <f t="shared" si="131"/>
        <v>1</v>
      </c>
      <c r="DJ24">
        <f t="shared" si="131"/>
        <v>4</v>
      </c>
      <c r="DK24">
        <f t="shared" si="131"/>
        <v>3</v>
      </c>
      <c r="DL24">
        <f t="shared" si="131"/>
        <v>2</v>
      </c>
      <c r="DM24">
        <f t="shared" si="131"/>
        <v>1</v>
      </c>
      <c r="DN24">
        <f t="shared" si="131"/>
        <v>4</v>
      </c>
      <c r="DO24">
        <f t="shared" si="131"/>
        <v>3</v>
      </c>
      <c r="DP24">
        <f t="shared" si="131"/>
        <v>2</v>
      </c>
      <c r="DQ24">
        <f t="shared" si="131"/>
        <v>1</v>
      </c>
      <c r="DR24">
        <f t="shared" si="131"/>
        <v>4</v>
      </c>
      <c r="DS24">
        <f t="shared" si="131"/>
        <v>3</v>
      </c>
      <c r="DT24">
        <f t="shared" si="131"/>
        <v>2</v>
      </c>
      <c r="DU24">
        <f t="shared" si="131"/>
        <v>1</v>
      </c>
      <c r="DV24">
        <f t="shared" si="131"/>
        <v>4</v>
      </c>
      <c r="DW24">
        <f t="shared" si="131"/>
        <v>3</v>
      </c>
      <c r="DX24">
        <f t="shared" si="131"/>
        <v>2</v>
      </c>
      <c r="DY24">
        <f t="shared" si="131"/>
        <v>1</v>
      </c>
      <c r="DZ24">
        <f t="shared" si="131"/>
        <v>4</v>
      </c>
    </row>
    <row r="25" spans="1:130" x14ac:dyDescent="0.3">
      <c r="A25" t="s">
        <v>179</v>
      </c>
      <c r="B25" s="59">
        <v>500</v>
      </c>
      <c r="C25" s="69"/>
      <c r="D25" t="s">
        <v>194</v>
      </c>
      <c r="E25" s="85">
        <v>0.2</v>
      </c>
      <c r="F25" s="57" t="s">
        <v>10</v>
      </c>
      <c r="G25" s="74">
        <f t="shared" si="69"/>
        <v>9.615384615384615</v>
      </c>
      <c r="H25">
        <f t="shared" si="70"/>
        <v>1</v>
      </c>
      <c r="I25" s="61">
        <f t="shared" si="71"/>
        <v>0</v>
      </c>
      <c r="J25" s="61">
        <f t="shared" si="72"/>
        <v>0</v>
      </c>
      <c r="K25" s="61">
        <f t="shared" si="73"/>
        <v>0</v>
      </c>
      <c r="L25" s="61">
        <f t="shared" si="74"/>
        <v>0</v>
      </c>
      <c r="M25" s="61">
        <f t="shared" si="75"/>
        <v>0</v>
      </c>
      <c r="N25" s="61">
        <f t="shared" si="76"/>
        <v>0</v>
      </c>
      <c r="O25" s="61">
        <f t="shared" si="77"/>
        <v>0</v>
      </c>
      <c r="P25" s="61">
        <f t="shared" si="78"/>
        <v>9.615384615384615</v>
      </c>
      <c r="Q25" s="61">
        <f t="shared" si="79"/>
        <v>9.615384615384615</v>
      </c>
      <c r="R25" s="61">
        <f t="shared" si="80"/>
        <v>9.615384615384615</v>
      </c>
      <c r="S25" s="61">
        <f t="shared" si="81"/>
        <v>9.615384615384615</v>
      </c>
      <c r="T25" s="61">
        <f t="shared" si="82"/>
        <v>9.615384615384615</v>
      </c>
      <c r="U25" s="61">
        <f t="shared" si="83"/>
        <v>9.615384615384615</v>
      </c>
      <c r="V25" s="61">
        <f t="shared" si="84"/>
        <v>9.615384615384615</v>
      </c>
      <c r="W25" s="61">
        <f t="shared" si="85"/>
        <v>9.615384615384615</v>
      </c>
      <c r="X25" s="61">
        <f t="shared" si="86"/>
        <v>9.615384615384615</v>
      </c>
      <c r="Y25" s="61">
        <f t="shared" si="87"/>
        <v>9.615384615384615</v>
      </c>
      <c r="Z25" s="61">
        <f t="shared" si="88"/>
        <v>9.615384615384615</v>
      </c>
      <c r="AA25" s="61">
        <f t="shared" si="89"/>
        <v>9.615384615384615</v>
      </c>
      <c r="AB25" s="61">
        <f t="shared" si="90"/>
        <v>9.615384615384615</v>
      </c>
      <c r="AC25" s="61">
        <f t="shared" si="91"/>
        <v>9.615384615384615</v>
      </c>
      <c r="AD25" s="61">
        <f t="shared" si="92"/>
        <v>9.615384615384615</v>
      </c>
      <c r="AE25" s="61">
        <f t="shared" si="93"/>
        <v>9.615384615384615</v>
      </c>
      <c r="AF25" s="61">
        <f t="shared" si="94"/>
        <v>9.615384615384615</v>
      </c>
      <c r="AG25" s="61">
        <f t="shared" si="95"/>
        <v>9.615384615384615</v>
      </c>
      <c r="AH25" s="61">
        <f t="shared" si="96"/>
        <v>9.615384615384615</v>
      </c>
      <c r="AI25" s="61">
        <f t="shared" si="97"/>
        <v>9.615384615384615</v>
      </c>
      <c r="AJ25" s="61">
        <f t="shared" si="98"/>
        <v>9.615384615384615</v>
      </c>
      <c r="AK25" s="61">
        <f t="shared" si="99"/>
        <v>9.615384615384615</v>
      </c>
      <c r="AL25" s="61">
        <f t="shared" si="100"/>
        <v>9.615384615384615</v>
      </c>
      <c r="AM25" s="61">
        <f t="shared" si="101"/>
        <v>9.615384615384615</v>
      </c>
      <c r="AN25" s="61">
        <f t="shared" si="102"/>
        <v>9.615384615384615</v>
      </c>
      <c r="AO25" s="61">
        <f t="shared" si="103"/>
        <v>9.615384615384615</v>
      </c>
      <c r="AP25" s="61">
        <f t="shared" si="104"/>
        <v>9.615384615384615</v>
      </c>
      <c r="AQ25" s="61">
        <f t="shared" si="105"/>
        <v>9.615384615384615</v>
      </c>
      <c r="AR25" s="61">
        <f t="shared" si="106"/>
        <v>9.615384615384615</v>
      </c>
      <c r="AS25" s="61">
        <f t="shared" si="107"/>
        <v>9.615384615384615</v>
      </c>
      <c r="AT25" s="61">
        <f t="shared" si="108"/>
        <v>9.615384615384615</v>
      </c>
      <c r="AU25" s="61">
        <f t="shared" si="109"/>
        <v>9.615384615384615</v>
      </c>
      <c r="AV25" s="61">
        <f t="shared" si="110"/>
        <v>9.615384615384615</v>
      </c>
      <c r="AW25" s="61">
        <f t="shared" si="111"/>
        <v>9.615384615384615</v>
      </c>
      <c r="AX25" s="61">
        <f t="shared" si="112"/>
        <v>9.615384615384615</v>
      </c>
      <c r="AY25" s="61">
        <f t="shared" si="113"/>
        <v>9.615384615384615</v>
      </c>
      <c r="AZ25" s="61">
        <f t="shared" si="114"/>
        <v>9.615384615384615</v>
      </c>
      <c r="BA25" s="61">
        <f t="shared" si="115"/>
        <v>9.615384615384615</v>
      </c>
      <c r="BB25" s="61">
        <f t="shared" si="116"/>
        <v>9.615384615384615</v>
      </c>
      <c r="BC25" s="61">
        <f t="shared" si="117"/>
        <v>9.615384615384615</v>
      </c>
      <c r="BD25" s="61">
        <f t="shared" si="118"/>
        <v>9.615384615384615</v>
      </c>
      <c r="BE25" s="61">
        <f t="shared" si="119"/>
        <v>9.615384615384615</v>
      </c>
      <c r="BF25" s="61">
        <f t="shared" si="120"/>
        <v>9.615384615384615</v>
      </c>
      <c r="BG25" s="61">
        <f t="shared" si="121"/>
        <v>9.615384615384615</v>
      </c>
      <c r="BH25" s="61">
        <f t="shared" si="122"/>
        <v>9.615384615384615</v>
      </c>
      <c r="BI25" s="61">
        <f t="shared" si="123"/>
        <v>9.615384615384615</v>
      </c>
      <c r="BJ25" s="61">
        <f t="shared" si="124"/>
        <v>9.615384615384615</v>
      </c>
      <c r="BK25" s="61">
        <f t="shared" si="125"/>
        <v>9.615384615384615</v>
      </c>
      <c r="BL25" s="61">
        <f t="shared" si="126"/>
        <v>9.615384615384615</v>
      </c>
      <c r="BM25" s="61">
        <f t="shared" si="127"/>
        <v>9.615384615384615</v>
      </c>
      <c r="BN25" s="61">
        <f t="shared" si="128"/>
        <v>9.615384615384615</v>
      </c>
      <c r="BO25" s="61">
        <f t="shared" si="129"/>
        <v>9.615384615384615</v>
      </c>
      <c r="BT25" t="str">
        <f t="shared" ref="BT25:DZ28" si="132">IFERROR(IF(BT$5=$F25,VLOOKUP($D25,$H$1:$J$4,3,0),IF(BS25&gt;1,BS25-1,IF(BS25=1,VLOOKUP($D25,$H$1:$J$4,3,0),""))),"")</f>
        <v/>
      </c>
      <c r="BU25" t="str">
        <f t="shared" si="132"/>
        <v/>
      </c>
      <c r="BV25" t="str">
        <f t="shared" si="132"/>
        <v/>
      </c>
      <c r="BW25" t="str">
        <f t="shared" si="132"/>
        <v/>
      </c>
      <c r="BX25" t="str">
        <f t="shared" si="132"/>
        <v/>
      </c>
      <c r="BY25" t="str">
        <f t="shared" si="132"/>
        <v/>
      </c>
      <c r="BZ25" t="str">
        <f t="shared" si="132"/>
        <v/>
      </c>
      <c r="CA25">
        <f t="shared" si="132"/>
        <v>1</v>
      </c>
      <c r="CB25">
        <f t="shared" si="132"/>
        <v>1</v>
      </c>
      <c r="CC25">
        <f t="shared" si="132"/>
        <v>1</v>
      </c>
      <c r="CD25">
        <f t="shared" si="132"/>
        <v>1</v>
      </c>
      <c r="CE25">
        <f t="shared" si="132"/>
        <v>1</v>
      </c>
      <c r="CF25">
        <f t="shared" si="132"/>
        <v>1</v>
      </c>
      <c r="CG25">
        <f t="shared" si="132"/>
        <v>1</v>
      </c>
      <c r="CH25">
        <f t="shared" si="132"/>
        <v>1</v>
      </c>
      <c r="CI25">
        <f t="shared" si="132"/>
        <v>1</v>
      </c>
      <c r="CJ25">
        <f t="shared" si="132"/>
        <v>1</v>
      </c>
      <c r="CK25">
        <f t="shared" si="132"/>
        <v>1</v>
      </c>
      <c r="CL25">
        <f t="shared" si="132"/>
        <v>1</v>
      </c>
      <c r="CM25">
        <f t="shared" si="132"/>
        <v>1</v>
      </c>
      <c r="CN25">
        <f t="shared" si="132"/>
        <v>1</v>
      </c>
      <c r="CO25">
        <f t="shared" si="132"/>
        <v>1</v>
      </c>
      <c r="CP25">
        <f t="shared" si="132"/>
        <v>1</v>
      </c>
      <c r="CQ25">
        <f t="shared" si="132"/>
        <v>1</v>
      </c>
      <c r="CR25">
        <f t="shared" si="132"/>
        <v>1</v>
      </c>
      <c r="CS25">
        <f t="shared" si="132"/>
        <v>1</v>
      </c>
      <c r="CT25">
        <f t="shared" si="132"/>
        <v>1</v>
      </c>
      <c r="CU25">
        <f t="shared" si="132"/>
        <v>1</v>
      </c>
      <c r="CV25">
        <f t="shared" si="132"/>
        <v>1</v>
      </c>
      <c r="CW25">
        <f t="shared" si="132"/>
        <v>1</v>
      </c>
      <c r="CX25">
        <f t="shared" si="132"/>
        <v>1</v>
      </c>
      <c r="CY25">
        <f t="shared" si="132"/>
        <v>1</v>
      </c>
      <c r="CZ25">
        <f t="shared" si="132"/>
        <v>1</v>
      </c>
      <c r="DA25">
        <f t="shared" si="132"/>
        <v>1</v>
      </c>
      <c r="DB25">
        <f t="shared" si="132"/>
        <v>1</v>
      </c>
      <c r="DC25">
        <f t="shared" si="132"/>
        <v>1</v>
      </c>
      <c r="DD25">
        <f t="shared" si="132"/>
        <v>1</v>
      </c>
      <c r="DE25">
        <f t="shared" si="132"/>
        <v>1</v>
      </c>
      <c r="DF25">
        <f t="shared" si="132"/>
        <v>1</v>
      </c>
      <c r="DG25">
        <f t="shared" si="132"/>
        <v>1</v>
      </c>
      <c r="DH25">
        <f t="shared" si="132"/>
        <v>1</v>
      </c>
      <c r="DI25">
        <f t="shared" si="132"/>
        <v>1</v>
      </c>
      <c r="DJ25">
        <f t="shared" si="132"/>
        <v>1</v>
      </c>
      <c r="DK25">
        <f t="shared" si="132"/>
        <v>1</v>
      </c>
      <c r="DL25">
        <f t="shared" si="132"/>
        <v>1</v>
      </c>
      <c r="DM25">
        <f t="shared" si="132"/>
        <v>1</v>
      </c>
      <c r="DN25">
        <f t="shared" si="132"/>
        <v>1</v>
      </c>
      <c r="DO25">
        <f t="shared" si="132"/>
        <v>1</v>
      </c>
      <c r="DP25">
        <f t="shared" si="132"/>
        <v>1</v>
      </c>
      <c r="DQ25">
        <f t="shared" si="132"/>
        <v>1</v>
      </c>
      <c r="DR25">
        <f t="shared" si="132"/>
        <v>1</v>
      </c>
      <c r="DS25">
        <f t="shared" si="132"/>
        <v>1</v>
      </c>
      <c r="DT25">
        <f t="shared" si="132"/>
        <v>1</v>
      </c>
      <c r="DU25">
        <f t="shared" si="132"/>
        <v>1</v>
      </c>
      <c r="DV25">
        <f t="shared" si="132"/>
        <v>1</v>
      </c>
      <c r="DW25">
        <f t="shared" si="132"/>
        <v>1</v>
      </c>
      <c r="DX25">
        <f t="shared" si="132"/>
        <v>1</v>
      </c>
      <c r="DY25">
        <f t="shared" si="132"/>
        <v>1</v>
      </c>
      <c r="DZ25">
        <f t="shared" si="132"/>
        <v>1</v>
      </c>
    </row>
    <row r="26" spans="1:130" x14ac:dyDescent="0.3">
      <c r="A26" t="s">
        <v>189</v>
      </c>
      <c r="B26" s="60">
        <f>$B$7*C26</f>
        <v>15095.40273475001</v>
      </c>
      <c r="C26" s="67">
        <v>0.02</v>
      </c>
      <c r="D26" t="s">
        <v>195</v>
      </c>
      <c r="E26" s="85">
        <v>0.2</v>
      </c>
      <c r="F26" s="57" t="s">
        <v>11</v>
      </c>
      <c r="G26" s="74">
        <f t="shared" si="69"/>
        <v>1161.1848257500008</v>
      </c>
      <c r="H26">
        <f t="shared" si="70"/>
        <v>4</v>
      </c>
      <c r="I26" s="61">
        <f t="shared" si="71"/>
        <v>0</v>
      </c>
      <c r="J26" s="61">
        <f t="shared" si="72"/>
        <v>0</v>
      </c>
      <c r="K26" s="61">
        <f t="shared" si="73"/>
        <v>0</v>
      </c>
      <c r="L26" s="61">
        <f t="shared" si="74"/>
        <v>0</v>
      </c>
      <c r="M26" s="61">
        <f t="shared" si="75"/>
        <v>0</v>
      </c>
      <c r="N26" s="61">
        <f t="shared" si="76"/>
        <v>0</v>
      </c>
      <c r="O26" s="61">
        <f t="shared" si="77"/>
        <v>0</v>
      </c>
      <c r="P26" s="61">
        <f t="shared" si="78"/>
        <v>0</v>
      </c>
      <c r="Q26" s="61">
        <f t="shared" si="79"/>
        <v>1161.1848257500008</v>
      </c>
      <c r="R26" s="61">
        <f t="shared" si="80"/>
        <v>0</v>
      </c>
      <c r="S26" s="61">
        <f t="shared" si="81"/>
        <v>0</v>
      </c>
      <c r="T26" s="61">
        <f t="shared" si="82"/>
        <v>0</v>
      </c>
      <c r="U26" s="61">
        <f t="shared" si="83"/>
        <v>1161.1848257500008</v>
      </c>
      <c r="V26" s="61">
        <f t="shared" si="84"/>
        <v>0</v>
      </c>
      <c r="W26" s="61">
        <f t="shared" si="85"/>
        <v>0</v>
      </c>
      <c r="X26" s="61">
        <f t="shared" si="86"/>
        <v>0</v>
      </c>
      <c r="Y26" s="61">
        <f t="shared" si="87"/>
        <v>1161.1848257500008</v>
      </c>
      <c r="Z26" s="61">
        <f t="shared" si="88"/>
        <v>0</v>
      </c>
      <c r="AA26" s="61">
        <f t="shared" si="89"/>
        <v>0</v>
      </c>
      <c r="AB26" s="61">
        <f t="shared" si="90"/>
        <v>0</v>
      </c>
      <c r="AC26" s="61">
        <f t="shared" si="91"/>
        <v>1161.1848257500008</v>
      </c>
      <c r="AD26" s="61">
        <f t="shared" si="92"/>
        <v>0</v>
      </c>
      <c r="AE26" s="61">
        <f t="shared" si="93"/>
        <v>0</v>
      </c>
      <c r="AF26" s="61">
        <f t="shared" si="94"/>
        <v>0</v>
      </c>
      <c r="AG26" s="61">
        <f t="shared" si="95"/>
        <v>1161.1848257500008</v>
      </c>
      <c r="AH26" s="61">
        <f t="shared" si="96"/>
        <v>0</v>
      </c>
      <c r="AI26" s="61">
        <f t="shared" si="97"/>
        <v>0</v>
      </c>
      <c r="AJ26" s="61">
        <f t="shared" si="98"/>
        <v>0</v>
      </c>
      <c r="AK26" s="61">
        <f t="shared" si="99"/>
        <v>1161.1848257500008</v>
      </c>
      <c r="AL26" s="61">
        <f t="shared" si="100"/>
        <v>0</v>
      </c>
      <c r="AM26" s="61">
        <f t="shared" si="101"/>
        <v>0</v>
      </c>
      <c r="AN26" s="61">
        <f t="shared" si="102"/>
        <v>0</v>
      </c>
      <c r="AO26" s="61">
        <f t="shared" si="103"/>
        <v>1161.1848257500008</v>
      </c>
      <c r="AP26" s="61">
        <f t="shared" si="104"/>
        <v>0</v>
      </c>
      <c r="AQ26" s="61">
        <f t="shared" si="105"/>
        <v>0</v>
      </c>
      <c r="AR26" s="61">
        <f t="shared" si="106"/>
        <v>0</v>
      </c>
      <c r="AS26" s="61">
        <f t="shared" si="107"/>
        <v>1161.1848257500008</v>
      </c>
      <c r="AT26" s="61">
        <f t="shared" si="108"/>
        <v>0</v>
      </c>
      <c r="AU26" s="61">
        <f t="shared" si="109"/>
        <v>0</v>
      </c>
      <c r="AV26" s="61">
        <f t="shared" si="110"/>
        <v>0</v>
      </c>
      <c r="AW26" s="61">
        <f t="shared" si="111"/>
        <v>1161.1848257500008</v>
      </c>
      <c r="AX26" s="61">
        <f t="shared" si="112"/>
        <v>0</v>
      </c>
      <c r="AY26" s="61">
        <f t="shared" si="113"/>
        <v>0</v>
      </c>
      <c r="AZ26" s="61">
        <f t="shared" si="114"/>
        <v>0</v>
      </c>
      <c r="BA26" s="61">
        <f t="shared" si="115"/>
        <v>1161.1848257500008</v>
      </c>
      <c r="BB26" s="61">
        <f t="shared" si="116"/>
        <v>0</v>
      </c>
      <c r="BC26" s="61">
        <f t="shared" si="117"/>
        <v>0</v>
      </c>
      <c r="BD26" s="61">
        <f t="shared" si="118"/>
        <v>0</v>
      </c>
      <c r="BE26" s="61">
        <f t="shared" si="119"/>
        <v>1161.1848257500008</v>
      </c>
      <c r="BF26" s="61">
        <f t="shared" si="120"/>
        <v>0</v>
      </c>
      <c r="BG26" s="61">
        <f t="shared" si="121"/>
        <v>0</v>
      </c>
      <c r="BH26" s="61">
        <f t="shared" si="122"/>
        <v>0</v>
      </c>
      <c r="BI26" s="61">
        <f t="shared" si="123"/>
        <v>1161.1848257500008</v>
      </c>
      <c r="BJ26" s="61">
        <f t="shared" si="124"/>
        <v>0</v>
      </c>
      <c r="BK26" s="61">
        <f t="shared" si="125"/>
        <v>0</v>
      </c>
      <c r="BL26" s="61">
        <f t="shared" si="126"/>
        <v>0</v>
      </c>
      <c r="BM26" s="61">
        <f t="shared" si="127"/>
        <v>1161.1848257500008</v>
      </c>
      <c r="BN26" s="61">
        <f t="shared" si="128"/>
        <v>0</v>
      </c>
      <c r="BO26" s="61">
        <f t="shared" si="129"/>
        <v>0</v>
      </c>
      <c r="BT26" t="str">
        <f t="shared" si="132"/>
        <v/>
      </c>
      <c r="BU26" t="str">
        <f t="shared" si="132"/>
        <v/>
      </c>
      <c r="BV26" t="str">
        <f t="shared" si="132"/>
        <v/>
      </c>
      <c r="BW26" t="str">
        <f t="shared" si="132"/>
        <v/>
      </c>
      <c r="BX26" t="str">
        <f t="shared" si="132"/>
        <v/>
      </c>
      <c r="BY26" t="str">
        <f t="shared" si="132"/>
        <v/>
      </c>
      <c r="BZ26" t="str">
        <f t="shared" si="132"/>
        <v/>
      </c>
      <c r="CA26" t="str">
        <f t="shared" si="132"/>
        <v/>
      </c>
      <c r="CB26">
        <f t="shared" si="132"/>
        <v>4</v>
      </c>
      <c r="CC26">
        <f t="shared" si="132"/>
        <v>3</v>
      </c>
      <c r="CD26">
        <f t="shared" si="132"/>
        <v>2</v>
      </c>
      <c r="CE26">
        <f t="shared" si="132"/>
        <v>1</v>
      </c>
      <c r="CF26">
        <f t="shared" si="132"/>
        <v>4</v>
      </c>
      <c r="CG26">
        <f t="shared" si="132"/>
        <v>3</v>
      </c>
      <c r="CH26">
        <f t="shared" si="132"/>
        <v>2</v>
      </c>
      <c r="CI26">
        <f t="shared" si="132"/>
        <v>1</v>
      </c>
      <c r="CJ26">
        <f t="shared" si="132"/>
        <v>4</v>
      </c>
      <c r="CK26">
        <f t="shared" si="132"/>
        <v>3</v>
      </c>
      <c r="CL26">
        <f t="shared" si="132"/>
        <v>2</v>
      </c>
      <c r="CM26">
        <f t="shared" si="132"/>
        <v>1</v>
      </c>
      <c r="CN26">
        <f t="shared" si="132"/>
        <v>4</v>
      </c>
      <c r="CO26">
        <f t="shared" si="132"/>
        <v>3</v>
      </c>
      <c r="CP26">
        <f t="shared" si="132"/>
        <v>2</v>
      </c>
      <c r="CQ26">
        <f t="shared" si="132"/>
        <v>1</v>
      </c>
      <c r="CR26">
        <f t="shared" si="132"/>
        <v>4</v>
      </c>
      <c r="CS26">
        <f t="shared" si="132"/>
        <v>3</v>
      </c>
      <c r="CT26">
        <f t="shared" si="132"/>
        <v>2</v>
      </c>
      <c r="CU26">
        <f t="shared" si="132"/>
        <v>1</v>
      </c>
      <c r="CV26">
        <f t="shared" si="132"/>
        <v>4</v>
      </c>
      <c r="CW26">
        <f t="shared" si="132"/>
        <v>3</v>
      </c>
      <c r="CX26">
        <f t="shared" si="132"/>
        <v>2</v>
      </c>
      <c r="CY26">
        <f t="shared" si="132"/>
        <v>1</v>
      </c>
      <c r="CZ26">
        <f t="shared" si="132"/>
        <v>4</v>
      </c>
      <c r="DA26">
        <f t="shared" si="132"/>
        <v>3</v>
      </c>
      <c r="DB26">
        <f t="shared" si="132"/>
        <v>2</v>
      </c>
      <c r="DC26">
        <f t="shared" si="132"/>
        <v>1</v>
      </c>
      <c r="DD26">
        <f t="shared" si="132"/>
        <v>4</v>
      </c>
      <c r="DE26">
        <f t="shared" si="132"/>
        <v>3</v>
      </c>
      <c r="DF26">
        <f t="shared" si="132"/>
        <v>2</v>
      </c>
      <c r="DG26">
        <f t="shared" si="132"/>
        <v>1</v>
      </c>
      <c r="DH26">
        <f t="shared" si="132"/>
        <v>4</v>
      </c>
      <c r="DI26">
        <f t="shared" si="132"/>
        <v>3</v>
      </c>
      <c r="DJ26">
        <f t="shared" si="132"/>
        <v>2</v>
      </c>
      <c r="DK26">
        <f t="shared" si="132"/>
        <v>1</v>
      </c>
      <c r="DL26">
        <f t="shared" si="132"/>
        <v>4</v>
      </c>
      <c r="DM26">
        <f t="shared" si="132"/>
        <v>3</v>
      </c>
      <c r="DN26">
        <f t="shared" si="132"/>
        <v>2</v>
      </c>
      <c r="DO26">
        <f t="shared" si="132"/>
        <v>1</v>
      </c>
      <c r="DP26">
        <f t="shared" si="132"/>
        <v>4</v>
      </c>
      <c r="DQ26">
        <f t="shared" si="132"/>
        <v>3</v>
      </c>
      <c r="DR26">
        <f t="shared" si="132"/>
        <v>2</v>
      </c>
      <c r="DS26">
        <f t="shared" si="132"/>
        <v>1</v>
      </c>
      <c r="DT26">
        <f t="shared" si="132"/>
        <v>4</v>
      </c>
      <c r="DU26">
        <f t="shared" si="132"/>
        <v>3</v>
      </c>
      <c r="DV26">
        <f t="shared" si="132"/>
        <v>2</v>
      </c>
      <c r="DW26">
        <f t="shared" si="132"/>
        <v>1</v>
      </c>
      <c r="DX26">
        <f t="shared" si="132"/>
        <v>4</v>
      </c>
      <c r="DY26">
        <f t="shared" si="132"/>
        <v>3</v>
      </c>
      <c r="DZ26">
        <f t="shared" si="132"/>
        <v>2</v>
      </c>
    </row>
    <row r="27" spans="1:130" x14ac:dyDescent="0.3">
      <c r="A27" t="s">
        <v>188</v>
      </c>
      <c r="B27" s="59">
        <v>2000</v>
      </c>
      <c r="C27" s="69"/>
      <c r="D27" t="s">
        <v>195</v>
      </c>
      <c r="E27" s="85">
        <v>0.2</v>
      </c>
      <c r="F27" s="57" t="s">
        <v>13</v>
      </c>
      <c r="G27" s="74">
        <f t="shared" si="69"/>
        <v>153.84615384615384</v>
      </c>
      <c r="H27">
        <f t="shared" si="70"/>
        <v>4</v>
      </c>
      <c r="I27" s="61">
        <f t="shared" si="71"/>
        <v>0</v>
      </c>
      <c r="J27" s="61">
        <f t="shared" si="72"/>
        <v>0</v>
      </c>
      <c r="K27" s="61">
        <f t="shared" si="73"/>
        <v>0</v>
      </c>
      <c r="L27" s="61">
        <f t="shared" si="74"/>
        <v>0</v>
      </c>
      <c r="M27" s="61">
        <f t="shared" si="75"/>
        <v>0</v>
      </c>
      <c r="N27" s="61">
        <f t="shared" si="76"/>
        <v>0</v>
      </c>
      <c r="O27" s="61">
        <f t="shared" si="77"/>
        <v>0</v>
      </c>
      <c r="P27" s="61">
        <f t="shared" si="78"/>
        <v>0</v>
      </c>
      <c r="Q27" s="61">
        <f t="shared" si="79"/>
        <v>0</v>
      </c>
      <c r="R27" s="61">
        <f t="shared" si="80"/>
        <v>0</v>
      </c>
      <c r="S27" s="61">
        <f t="shared" si="81"/>
        <v>153.84615384615384</v>
      </c>
      <c r="T27" s="61">
        <f t="shared" si="82"/>
        <v>0</v>
      </c>
      <c r="U27" s="61">
        <f t="shared" si="83"/>
        <v>0</v>
      </c>
      <c r="V27" s="61">
        <f t="shared" si="84"/>
        <v>0</v>
      </c>
      <c r="W27" s="61">
        <f t="shared" si="85"/>
        <v>153.84615384615384</v>
      </c>
      <c r="X27" s="61">
        <f t="shared" si="86"/>
        <v>0</v>
      </c>
      <c r="Y27" s="61">
        <f t="shared" si="87"/>
        <v>0</v>
      </c>
      <c r="Z27" s="61">
        <f t="shared" si="88"/>
        <v>0</v>
      </c>
      <c r="AA27" s="61">
        <f t="shared" si="89"/>
        <v>153.84615384615384</v>
      </c>
      <c r="AB27" s="61">
        <f t="shared" si="90"/>
        <v>0</v>
      </c>
      <c r="AC27" s="61">
        <f t="shared" si="91"/>
        <v>0</v>
      </c>
      <c r="AD27" s="61">
        <f t="shared" si="92"/>
        <v>0</v>
      </c>
      <c r="AE27" s="61">
        <f t="shared" si="93"/>
        <v>153.84615384615384</v>
      </c>
      <c r="AF27" s="61">
        <f t="shared" si="94"/>
        <v>0</v>
      </c>
      <c r="AG27" s="61">
        <f t="shared" si="95"/>
        <v>0</v>
      </c>
      <c r="AH27" s="61">
        <f t="shared" si="96"/>
        <v>0</v>
      </c>
      <c r="AI27" s="61">
        <f t="shared" si="97"/>
        <v>153.84615384615384</v>
      </c>
      <c r="AJ27" s="61">
        <f t="shared" si="98"/>
        <v>0</v>
      </c>
      <c r="AK27" s="61">
        <f t="shared" si="99"/>
        <v>0</v>
      </c>
      <c r="AL27" s="61">
        <f t="shared" si="100"/>
        <v>0</v>
      </c>
      <c r="AM27" s="61">
        <f t="shared" si="101"/>
        <v>153.84615384615384</v>
      </c>
      <c r="AN27" s="61">
        <f t="shared" si="102"/>
        <v>0</v>
      </c>
      <c r="AO27" s="61">
        <f t="shared" si="103"/>
        <v>0</v>
      </c>
      <c r="AP27" s="61">
        <f t="shared" si="104"/>
        <v>0</v>
      </c>
      <c r="AQ27" s="61">
        <f t="shared" si="105"/>
        <v>153.84615384615384</v>
      </c>
      <c r="AR27" s="61">
        <f t="shared" si="106"/>
        <v>0</v>
      </c>
      <c r="AS27" s="61">
        <f t="shared" si="107"/>
        <v>0</v>
      </c>
      <c r="AT27" s="61">
        <f t="shared" si="108"/>
        <v>0</v>
      </c>
      <c r="AU27" s="61">
        <f t="shared" si="109"/>
        <v>153.84615384615384</v>
      </c>
      <c r="AV27" s="61">
        <f t="shared" si="110"/>
        <v>0</v>
      </c>
      <c r="AW27" s="61">
        <f t="shared" si="111"/>
        <v>0</v>
      </c>
      <c r="AX27" s="61">
        <f t="shared" si="112"/>
        <v>0</v>
      </c>
      <c r="AY27" s="61">
        <f t="shared" si="113"/>
        <v>153.84615384615384</v>
      </c>
      <c r="AZ27" s="61">
        <f t="shared" si="114"/>
        <v>0</v>
      </c>
      <c r="BA27" s="61">
        <f t="shared" si="115"/>
        <v>0</v>
      </c>
      <c r="BB27" s="61">
        <f t="shared" si="116"/>
        <v>0</v>
      </c>
      <c r="BC27" s="61">
        <f t="shared" si="117"/>
        <v>153.84615384615384</v>
      </c>
      <c r="BD27" s="61">
        <f t="shared" si="118"/>
        <v>0</v>
      </c>
      <c r="BE27" s="61">
        <f t="shared" si="119"/>
        <v>0</v>
      </c>
      <c r="BF27" s="61">
        <f t="shared" si="120"/>
        <v>0</v>
      </c>
      <c r="BG27" s="61">
        <f t="shared" si="121"/>
        <v>153.84615384615384</v>
      </c>
      <c r="BH27" s="61">
        <f t="shared" si="122"/>
        <v>0</v>
      </c>
      <c r="BI27" s="61">
        <f t="shared" si="123"/>
        <v>0</v>
      </c>
      <c r="BJ27" s="61">
        <f t="shared" si="124"/>
        <v>0</v>
      </c>
      <c r="BK27" s="61">
        <f t="shared" si="125"/>
        <v>153.84615384615384</v>
      </c>
      <c r="BL27" s="61">
        <f t="shared" si="126"/>
        <v>0</v>
      </c>
      <c r="BM27" s="61">
        <f t="shared" si="127"/>
        <v>0</v>
      </c>
      <c r="BN27" s="61">
        <f t="shared" si="128"/>
        <v>0</v>
      </c>
      <c r="BO27" s="61">
        <f t="shared" si="129"/>
        <v>153.84615384615384</v>
      </c>
      <c r="BT27" t="str">
        <f t="shared" si="132"/>
        <v/>
      </c>
      <c r="BU27" t="str">
        <f t="shared" si="132"/>
        <v/>
      </c>
      <c r="BV27" t="str">
        <f t="shared" si="132"/>
        <v/>
      </c>
      <c r="BW27" t="str">
        <f t="shared" si="132"/>
        <v/>
      </c>
      <c r="BX27" t="str">
        <f t="shared" si="132"/>
        <v/>
      </c>
      <c r="BY27" t="str">
        <f t="shared" si="132"/>
        <v/>
      </c>
      <c r="BZ27" t="str">
        <f t="shared" si="132"/>
        <v/>
      </c>
      <c r="CA27" t="str">
        <f t="shared" si="132"/>
        <v/>
      </c>
      <c r="CB27" t="str">
        <f t="shared" si="132"/>
        <v/>
      </c>
      <c r="CC27" t="str">
        <f t="shared" si="132"/>
        <v/>
      </c>
      <c r="CD27">
        <f t="shared" si="132"/>
        <v>4</v>
      </c>
      <c r="CE27">
        <f t="shared" si="132"/>
        <v>3</v>
      </c>
      <c r="CF27">
        <f t="shared" si="132"/>
        <v>2</v>
      </c>
      <c r="CG27">
        <f t="shared" si="132"/>
        <v>1</v>
      </c>
      <c r="CH27">
        <f t="shared" si="132"/>
        <v>4</v>
      </c>
      <c r="CI27">
        <f t="shared" si="132"/>
        <v>3</v>
      </c>
      <c r="CJ27">
        <f t="shared" si="132"/>
        <v>2</v>
      </c>
      <c r="CK27">
        <f t="shared" si="132"/>
        <v>1</v>
      </c>
      <c r="CL27">
        <f t="shared" si="132"/>
        <v>4</v>
      </c>
      <c r="CM27">
        <f t="shared" si="132"/>
        <v>3</v>
      </c>
      <c r="CN27">
        <f t="shared" si="132"/>
        <v>2</v>
      </c>
      <c r="CO27">
        <f t="shared" si="132"/>
        <v>1</v>
      </c>
      <c r="CP27">
        <f t="shared" si="132"/>
        <v>4</v>
      </c>
      <c r="CQ27">
        <f t="shared" si="132"/>
        <v>3</v>
      </c>
      <c r="CR27">
        <f t="shared" si="132"/>
        <v>2</v>
      </c>
      <c r="CS27">
        <f t="shared" si="132"/>
        <v>1</v>
      </c>
      <c r="CT27">
        <f t="shared" si="132"/>
        <v>4</v>
      </c>
      <c r="CU27">
        <f t="shared" si="132"/>
        <v>3</v>
      </c>
      <c r="CV27">
        <f t="shared" si="132"/>
        <v>2</v>
      </c>
      <c r="CW27">
        <f t="shared" si="132"/>
        <v>1</v>
      </c>
      <c r="CX27">
        <f t="shared" si="132"/>
        <v>4</v>
      </c>
      <c r="CY27">
        <f t="shared" si="132"/>
        <v>3</v>
      </c>
      <c r="CZ27">
        <f t="shared" si="132"/>
        <v>2</v>
      </c>
      <c r="DA27">
        <f t="shared" si="132"/>
        <v>1</v>
      </c>
      <c r="DB27">
        <f t="shared" si="132"/>
        <v>4</v>
      </c>
      <c r="DC27">
        <f t="shared" si="132"/>
        <v>3</v>
      </c>
      <c r="DD27">
        <f t="shared" si="132"/>
        <v>2</v>
      </c>
      <c r="DE27">
        <f t="shared" si="132"/>
        <v>1</v>
      </c>
      <c r="DF27">
        <f t="shared" si="132"/>
        <v>4</v>
      </c>
      <c r="DG27">
        <f t="shared" si="132"/>
        <v>3</v>
      </c>
      <c r="DH27">
        <f t="shared" si="132"/>
        <v>2</v>
      </c>
      <c r="DI27">
        <f t="shared" si="132"/>
        <v>1</v>
      </c>
      <c r="DJ27">
        <f t="shared" si="132"/>
        <v>4</v>
      </c>
      <c r="DK27">
        <f t="shared" si="132"/>
        <v>3</v>
      </c>
      <c r="DL27">
        <f t="shared" si="132"/>
        <v>2</v>
      </c>
      <c r="DM27">
        <f t="shared" si="132"/>
        <v>1</v>
      </c>
      <c r="DN27">
        <f t="shared" si="132"/>
        <v>4</v>
      </c>
      <c r="DO27">
        <f t="shared" si="132"/>
        <v>3</v>
      </c>
      <c r="DP27">
        <f t="shared" si="132"/>
        <v>2</v>
      </c>
      <c r="DQ27">
        <f t="shared" si="132"/>
        <v>1</v>
      </c>
      <c r="DR27">
        <f t="shared" si="132"/>
        <v>4</v>
      </c>
      <c r="DS27">
        <f t="shared" si="132"/>
        <v>3</v>
      </c>
      <c r="DT27">
        <f t="shared" si="132"/>
        <v>2</v>
      </c>
      <c r="DU27">
        <f t="shared" si="132"/>
        <v>1</v>
      </c>
      <c r="DV27">
        <f t="shared" si="132"/>
        <v>4</v>
      </c>
      <c r="DW27">
        <f t="shared" si="132"/>
        <v>3</v>
      </c>
      <c r="DX27">
        <f t="shared" si="132"/>
        <v>2</v>
      </c>
      <c r="DY27">
        <f t="shared" si="132"/>
        <v>1</v>
      </c>
      <c r="DZ27">
        <f t="shared" si="132"/>
        <v>4</v>
      </c>
    </row>
    <row r="28" spans="1:130" x14ac:dyDescent="0.3">
      <c r="A28" t="s">
        <v>180</v>
      </c>
      <c r="B28" s="59">
        <v>0</v>
      </c>
      <c r="C28" s="69"/>
      <c r="D28" t="s">
        <v>195</v>
      </c>
      <c r="E28" s="85">
        <v>0.2</v>
      </c>
      <c r="F28" s="57" t="s">
        <v>10</v>
      </c>
      <c r="G28" s="74">
        <f t="shared" si="69"/>
        <v>0</v>
      </c>
      <c r="H28">
        <f t="shared" si="70"/>
        <v>4</v>
      </c>
      <c r="I28" s="61">
        <f t="shared" si="71"/>
        <v>0</v>
      </c>
      <c r="J28" s="61">
        <f t="shared" si="72"/>
        <v>0</v>
      </c>
      <c r="K28" s="61">
        <f t="shared" si="73"/>
        <v>0</v>
      </c>
      <c r="L28" s="61">
        <f t="shared" si="74"/>
        <v>0</v>
      </c>
      <c r="M28" s="61">
        <f t="shared" si="75"/>
        <v>0</v>
      </c>
      <c r="N28" s="61">
        <f t="shared" si="76"/>
        <v>0</v>
      </c>
      <c r="O28" s="61">
        <f t="shared" si="77"/>
        <v>0</v>
      </c>
      <c r="P28" s="61">
        <f t="shared" si="78"/>
        <v>0</v>
      </c>
      <c r="Q28" s="61">
        <f t="shared" si="79"/>
        <v>0</v>
      </c>
      <c r="R28" s="61">
        <f t="shared" si="80"/>
        <v>0</v>
      </c>
      <c r="S28" s="61">
        <f t="shared" si="81"/>
        <v>0</v>
      </c>
      <c r="T28" s="61">
        <f t="shared" si="82"/>
        <v>0</v>
      </c>
      <c r="U28" s="61">
        <f t="shared" si="83"/>
        <v>0</v>
      </c>
      <c r="V28" s="61">
        <f t="shared" si="84"/>
        <v>0</v>
      </c>
      <c r="W28" s="61">
        <f t="shared" si="85"/>
        <v>0</v>
      </c>
      <c r="X28" s="61">
        <f t="shared" si="86"/>
        <v>0</v>
      </c>
      <c r="Y28" s="61">
        <f t="shared" si="87"/>
        <v>0</v>
      </c>
      <c r="Z28" s="61">
        <f t="shared" si="88"/>
        <v>0</v>
      </c>
      <c r="AA28" s="61">
        <f t="shared" si="89"/>
        <v>0</v>
      </c>
      <c r="AB28" s="61">
        <f t="shared" si="90"/>
        <v>0</v>
      </c>
      <c r="AC28" s="61">
        <f t="shared" si="91"/>
        <v>0</v>
      </c>
      <c r="AD28" s="61">
        <f t="shared" si="92"/>
        <v>0</v>
      </c>
      <c r="AE28" s="61">
        <f t="shared" si="93"/>
        <v>0</v>
      </c>
      <c r="AF28" s="61">
        <f t="shared" si="94"/>
        <v>0</v>
      </c>
      <c r="AG28" s="61">
        <f t="shared" si="95"/>
        <v>0</v>
      </c>
      <c r="AH28" s="61">
        <f t="shared" si="96"/>
        <v>0</v>
      </c>
      <c r="AI28" s="61">
        <f t="shared" si="97"/>
        <v>0</v>
      </c>
      <c r="AJ28" s="61">
        <f t="shared" si="98"/>
        <v>0</v>
      </c>
      <c r="AK28" s="61">
        <f t="shared" si="99"/>
        <v>0</v>
      </c>
      <c r="AL28" s="61">
        <f t="shared" si="100"/>
        <v>0</v>
      </c>
      <c r="AM28" s="61">
        <f t="shared" si="101"/>
        <v>0</v>
      </c>
      <c r="AN28" s="61">
        <f t="shared" si="102"/>
        <v>0</v>
      </c>
      <c r="AO28" s="61">
        <f t="shared" si="103"/>
        <v>0</v>
      </c>
      <c r="AP28" s="61">
        <f t="shared" si="104"/>
        <v>0</v>
      </c>
      <c r="AQ28" s="61">
        <f t="shared" si="105"/>
        <v>0</v>
      </c>
      <c r="AR28" s="61">
        <f t="shared" si="106"/>
        <v>0</v>
      </c>
      <c r="AS28" s="61">
        <f t="shared" si="107"/>
        <v>0</v>
      </c>
      <c r="AT28" s="61">
        <f t="shared" si="108"/>
        <v>0</v>
      </c>
      <c r="AU28" s="61">
        <f t="shared" si="109"/>
        <v>0</v>
      </c>
      <c r="AV28" s="61">
        <f t="shared" si="110"/>
        <v>0</v>
      </c>
      <c r="AW28" s="61">
        <f t="shared" si="111"/>
        <v>0</v>
      </c>
      <c r="AX28" s="61">
        <f t="shared" si="112"/>
        <v>0</v>
      </c>
      <c r="AY28" s="61">
        <f t="shared" si="113"/>
        <v>0</v>
      </c>
      <c r="AZ28" s="61">
        <f t="shared" si="114"/>
        <v>0</v>
      </c>
      <c r="BA28" s="61">
        <f t="shared" si="115"/>
        <v>0</v>
      </c>
      <c r="BB28" s="61">
        <f t="shared" si="116"/>
        <v>0</v>
      </c>
      <c r="BC28" s="61">
        <f t="shared" si="117"/>
        <v>0</v>
      </c>
      <c r="BD28" s="61">
        <f t="shared" si="118"/>
        <v>0</v>
      </c>
      <c r="BE28" s="61">
        <f t="shared" si="119"/>
        <v>0</v>
      </c>
      <c r="BF28" s="61">
        <f t="shared" si="120"/>
        <v>0</v>
      </c>
      <c r="BG28" s="61">
        <f t="shared" si="121"/>
        <v>0</v>
      </c>
      <c r="BH28" s="61">
        <f t="shared" si="122"/>
        <v>0</v>
      </c>
      <c r="BI28" s="61">
        <f t="shared" si="123"/>
        <v>0</v>
      </c>
      <c r="BJ28" s="61">
        <f t="shared" si="124"/>
        <v>0</v>
      </c>
      <c r="BK28" s="61">
        <f t="shared" si="125"/>
        <v>0</v>
      </c>
      <c r="BL28" s="61">
        <f t="shared" si="126"/>
        <v>0</v>
      </c>
      <c r="BM28" s="61">
        <f t="shared" si="127"/>
        <v>0</v>
      </c>
      <c r="BN28" s="61">
        <f t="shared" si="128"/>
        <v>0</v>
      </c>
      <c r="BO28" s="61">
        <f t="shared" si="129"/>
        <v>0</v>
      </c>
      <c r="BT28" t="str">
        <f t="shared" si="132"/>
        <v/>
      </c>
      <c r="BU28" t="str">
        <f t="shared" si="132"/>
        <v/>
      </c>
      <c r="BV28" t="str">
        <f t="shared" si="132"/>
        <v/>
      </c>
      <c r="BW28" t="str">
        <f t="shared" si="132"/>
        <v/>
      </c>
      <c r="BX28" t="str">
        <f t="shared" si="132"/>
        <v/>
      </c>
      <c r="BY28" t="str">
        <f t="shared" si="132"/>
        <v/>
      </c>
      <c r="BZ28" t="str">
        <f t="shared" si="132"/>
        <v/>
      </c>
      <c r="CA28">
        <f t="shared" si="132"/>
        <v>4</v>
      </c>
      <c r="CB28">
        <f t="shared" si="132"/>
        <v>3</v>
      </c>
      <c r="CC28">
        <f t="shared" si="132"/>
        <v>2</v>
      </c>
      <c r="CD28">
        <f t="shared" si="132"/>
        <v>1</v>
      </c>
      <c r="CE28">
        <f t="shared" si="132"/>
        <v>4</v>
      </c>
      <c r="CF28">
        <f t="shared" si="132"/>
        <v>3</v>
      </c>
      <c r="CG28">
        <f t="shared" si="132"/>
        <v>2</v>
      </c>
      <c r="CH28">
        <f t="shared" si="132"/>
        <v>1</v>
      </c>
      <c r="CI28">
        <f t="shared" si="132"/>
        <v>4</v>
      </c>
      <c r="CJ28">
        <f t="shared" si="132"/>
        <v>3</v>
      </c>
      <c r="CK28">
        <f t="shared" si="132"/>
        <v>2</v>
      </c>
      <c r="CL28">
        <f t="shared" si="132"/>
        <v>1</v>
      </c>
      <c r="CM28">
        <f t="shared" si="132"/>
        <v>4</v>
      </c>
      <c r="CN28">
        <f t="shared" si="132"/>
        <v>3</v>
      </c>
      <c r="CO28">
        <f t="shared" si="132"/>
        <v>2</v>
      </c>
      <c r="CP28">
        <f t="shared" si="132"/>
        <v>1</v>
      </c>
      <c r="CQ28">
        <f t="shared" si="132"/>
        <v>4</v>
      </c>
      <c r="CR28">
        <f t="shared" si="132"/>
        <v>3</v>
      </c>
      <c r="CS28">
        <f t="shared" si="132"/>
        <v>2</v>
      </c>
      <c r="CT28">
        <f t="shared" si="132"/>
        <v>1</v>
      </c>
      <c r="CU28">
        <f t="shared" si="132"/>
        <v>4</v>
      </c>
      <c r="CV28">
        <f t="shared" si="132"/>
        <v>3</v>
      </c>
      <c r="CW28">
        <f t="shared" si="132"/>
        <v>2</v>
      </c>
      <c r="CX28">
        <f t="shared" si="132"/>
        <v>1</v>
      </c>
      <c r="CY28">
        <f t="shared" si="132"/>
        <v>4</v>
      </c>
      <c r="CZ28">
        <f t="shared" si="132"/>
        <v>3</v>
      </c>
      <c r="DA28">
        <f t="shared" si="132"/>
        <v>2</v>
      </c>
      <c r="DB28">
        <f t="shared" si="132"/>
        <v>1</v>
      </c>
      <c r="DC28">
        <f t="shared" si="132"/>
        <v>4</v>
      </c>
      <c r="DD28">
        <f t="shared" si="132"/>
        <v>3</v>
      </c>
      <c r="DE28">
        <f t="shared" si="132"/>
        <v>2</v>
      </c>
      <c r="DF28">
        <f t="shared" si="132"/>
        <v>1</v>
      </c>
      <c r="DG28">
        <f t="shared" si="132"/>
        <v>4</v>
      </c>
      <c r="DH28">
        <f t="shared" si="132"/>
        <v>3</v>
      </c>
      <c r="DI28">
        <f t="shared" si="132"/>
        <v>2</v>
      </c>
      <c r="DJ28">
        <f t="shared" si="132"/>
        <v>1</v>
      </c>
      <c r="DK28">
        <f t="shared" si="132"/>
        <v>4</v>
      </c>
      <c r="DL28">
        <f t="shared" si="132"/>
        <v>3</v>
      </c>
      <c r="DM28">
        <f t="shared" si="132"/>
        <v>2</v>
      </c>
      <c r="DN28">
        <f t="shared" si="132"/>
        <v>1</v>
      </c>
      <c r="DO28">
        <f t="shared" si="132"/>
        <v>4</v>
      </c>
      <c r="DP28">
        <f t="shared" si="132"/>
        <v>3</v>
      </c>
      <c r="DQ28">
        <f t="shared" si="132"/>
        <v>2</v>
      </c>
      <c r="DR28">
        <f t="shared" si="132"/>
        <v>1</v>
      </c>
      <c r="DS28">
        <f t="shared" si="132"/>
        <v>4</v>
      </c>
      <c r="DT28">
        <f t="shared" si="132"/>
        <v>3</v>
      </c>
      <c r="DU28">
        <f t="shared" si="132"/>
        <v>2</v>
      </c>
      <c r="DV28">
        <f t="shared" si="132"/>
        <v>1</v>
      </c>
      <c r="DW28">
        <f t="shared" si="132"/>
        <v>4</v>
      </c>
      <c r="DX28">
        <f t="shared" si="132"/>
        <v>3</v>
      </c>
      <c r="DY28">
        <f t="shared" si="132"/>
        <v>2</v>
      </c>
      <c r="DZ28">
        <f t="shared" si="132"/>
        <v>1</v>
      </c>
    </row>
    <row r="29" spans="1:130" x14ac:dyDescent="0.3">
      <c r="B29" s="61"/>
      <c r="C29" s="68"/>
      <c r="E29" s="85"/>
      <c r="F29" s="57"/>
    </row>
    <row r="30" spans="1:130" x14ac:dyDescent="0.3">
      <c r="B30" s="61"/>
      <c r="C30" s="68"/>
      <c r="E30" s="85"/>
      <c r="F30" s="57"/>
    </row>
    <row r="31" spans="1:130" x14ac:dyDescent="0.3">
      <c r="A31" s="12" t="s">
        <v>190</v>
      </c>
      <c r="B31" s="61"/>
      <c r="C31" s="68"/>
      <c r="E31" s="85"/>
      <c r="F31" s="57"/>
    </row>
    <row r="32" spans="1:130" x14ac:dyDescent="0.3">
      <c r="A32" t="s">
        <v>186</v>
      </c>
      <c r="B32" s="59">
        <v>2000</v>
      </c>
      <c r="C32" s="69"/>
      <c r="D32" t="s">
        <v>195</v>
      </c>
      <c r="E32" s="85">
        <v>0</v>
      </c>
      <c r="F32" s="57" t="s">
        <v>6</v>
      </c>
      <c r="G32" s="74">
        <f t="shared" ref="G32:G39" si="133">B32/VLOOKUP(D32,$H$1:$I$4,2,0)</f>
        <v>153.84615384615384</v>
      </c>
      <c r="H32">
        <f t="shared" ref="H32:H39" si="134">VLOOKUP($D32,$H$1:$J$4,3,0)</f>
        <v>4</v>
      </c>
      <c r="I32" s="61">
        <f t="shared" ref="I32:I39" si="135">IF($H32=BT32,$G32,0)</f>
        <v>0</v>
      </c>
      <c r="J32" s="61">
        <f t="shared" ref="J32:J39" si="136">IF($H32=BU32,$G32,0)</f>
        <v>0</v>
      </c>
      <c r="K32" s="61">
        <f t="shared" ref="K32:K39" si="137">IF($H32=BV32,$G32,0)</f>
        <v>0</v>
      </c>
      <c r="L32" s="61">
        <f t="shared" ref="L32:L39" si="138">IF($H32=BW32,$G32,0)</f>
        <v>153.84615384615384</v>
      </c>
      <c r="M32" s="61">
        <f t="shared" ref="M32:M39" si="139">IF($H32=BX32,$G32,0)</f>
        <v>0</v>
      </c>
      <c r="N32" s="61">
        <f t="shared" ref="N32:N39" si="140">IF($H32=BY32,$G32,0)</f>
        <v>0</v>
      </c>
      <c r="O32" s="61">
        <f t="shared" ref="O32:O39" si="141">IF($H32=BZ32,$G32,0)</f>
        <v>0</v>
      </c>
      <c r="P32" s="61">
        <f t="shared" ref="P32:P39" si="142">IF($H32=CA32,$G32,0)</f>
        <v>153.84615384615384</v>
      </c>
      <c r="Q32" s="61">
        <f t="shared" ref="Q32:Q39" si="143">IF($H32=CB32,$G32,0)</f>
        <v>0</v>
      </c>
      <c r="R32" s="61">
        <f t="shared" ref="R32:R39" si="144">IF($H32=CC32,$G32,0)</f>
        <v>0</v>
      </c>
      <c r="S32" s="61">
        <f t="shared" ref="S32:S39" si="145">IF($H32=CD32,$G32,0)</f>
        <v>0</v>
      </c>
      <c r="T32" s="61">
        <f t="shared" ref="T32:T39" si="146">IF($H32=CE32,$G32,0)</f>
        <v>153.84615384615384</v>
      </c>
      <c r="U32" s="61">
        <f t="shared" ref="U32:U39" si="147">IF($H32=CF32,$G32,0)</f>
        <v>0</v>
      </c>
      <c r="V32" s="61">
        <f t="shared" ref="V32:V39" si="148">IF($H32=CG32,$G32,0)</f>
        <v>0</v>
      </c>
      <c r="W32" s="61">
        <f t="shared" ref="W32:W39" si="149">IF($H32=CH32,$G32,0)</f>
        <v>0</v>
      </c>
      <c r="X32" s="61">
        <f t="shared" ref="X32:X39" si="150">IF($H32=CI32,$G32,0)</f>
        <v>153.84615384615384</v>
      </c>
      <c r="Y32" s="61">
        <f t="shared" ref="Y32:Y39" si="151">IF($H32=CJ32,$G32,0)</f>
        <v>0</v>
      </c>
      <c r="Z32" s="61">
        <f t="shared" ref="Z32:Z39" si="152">IF($H32=CK32,$G32,0)</f>
        <v>0</v>
      </c>
      <c r="AA32" s="61">
        <f t="shared" ref="AA32:AA39" si="153">IF($H32=CL32,$G32,0)</f>
        <v>0</v>
      </c>
      <c r="AB32" s="61">
        <f t="shared" ref="AB32:AB39" si="154">IF($H32=CM32,$G32,0)</f>
        <v>153.84615384615384</v>
      </c>
      <c r="AC32" s="61">
        <f t="shared" ref="AC32:AC39" si="155">IF($H32=CN32,$G32,0)</f>
        <v>0</v>
      </c>
      <c r="AD32" s="61">
        <f t="shared" ref="AD32:AD39" si="156">IF($H32=CO32,$G32,0)</f>
        <v>0</v>
      </c>
      <c r="AE32" s="61">
        <f t="shared" ref="AE32:AE39" si="157">IF($H32=CP32,$G32,0)</f>
        <v>0</v>
      </c>
      <c r="AF32" s="61">
        <f t="shared" ref="AF32:AF39" si="158">IF($H32=CQ32,$G32,0)</f>
        <v>153.84615384615384</v>
      </c>
      <c r="AG32" s="61">
        <f t="shared" ref="AG32:AG39" si="159">IF($H32=CR32,$G32,0)</f>
        <v>0</v>
      </c>
      <c r="AH32" s="61">
        <f t="shared" ref="AH32:AH39" si="160">IF($H32=CS32,$G32,0)</f>
        <v>0</v>
      </c>
      <c r="AI32" s="61">
        <f t="shared" ref="AI32:AI39" si="161">IF($H32=CT32,$G32,0)</f>
        <v>0</v>
      </c>
      <c r="AJ32" s="61">
        <f t="shared" ref="AJ32:AJ39" si="162">IF($H32=CU32,$G32,0)</f>
        <v>153.84615384615384</v>
      </c>
      <c r="AK32" s="61">
        <f t="shared" ref="AK32:AK39" si="163">IF($H32=CV32,$G32,0)</f>
        <v>0</v>
      </c>
      <c r="AL32" s="61">
        <f t="shared" ref="AL32:AL39" si="164">IF($H32=CW32,$G32,0)</f>
        <v>0</v>
      </c>
      <c r="AM32" s="61">
        <f t="shared" ref="AM32:AM39" si="165">IF($H32=CX32,$G32,0)</f>
        <v>0</v>
      </c>
      <c r="AN32" s="61">
        <f t="shared" ref="AN32:AN39" si="166">IF($H32=CY32,$G32,0)</f>
        <v>153.84615384615384</v>
      </c>
      <c r="AO32" s="61">
        <f t="shared" ref="AO32:AO39" si="167">IF($H32=CZ32,$G32,0)</f>
        <v>0</v>
      </c>
      <c r="AP32" s="61">
        <f t="shared" ref="AP32:AP39" si="168">IF($H32=DA32,$G32,0)</f>
        <v>0</v>
      </c>
      <c r="AQ32" s="61">
        <f t="shared" ref="AQ32:AQ39" si="169">IF($H32=DB32,$G32,0)</f>
        <v>0</v>
      </c>
      <c r="AR32" s="61">
        <f t="shared" ref="AR32:AR39" si="170">IF($H32=DC32,$G32,0)</f>
        <v>153.84615384615384</v>
      </c>
      <c r="AS32" s="61">
        <f t="shared" ref="AS32:AS39" si="171">IF($H32=DD32,$G32,0)</f>
        <v>0</v>
      </c>
      <c r="AT32" s="61">
        <f t="shared" ref="AT32:AT39" si="172">IF($H32=DE32,$G32,0)</f>
        <v>0</v>
      </c>
      <c r="AU32" s="61">
        <f t="shared" ref="AU32:AU39" si="173">IF($H32=DF32,$G32,0)</f>
        <v>0</v>
      </c>
      <c r="AV32" s="61">
        <f t="shared" ref="AV32:AV39" si="174">IF($H32=DG32,$G32,0)</f>
        <v>153.84615384615384</v>
      </c>
      <c r="AW32" s="61">
        <f t="shared" ref="AW32:AW39" si="175">IF($H32=DH32,$G32,0)</f>
        <v>0</v>
      </c>
      <c r="AX32" s="61">
        <f t="shared" ref="AX32:AX39" si="176">IF($H32=DI32,$G32,0)</f>
        <v>0</v>
      </c>
      <c r="AY32" s="61">
        <f t="shared" ref="AY32:AY39" si="177">IF($H32=DJ32,$G32,0)</f>
        <v>0</v>
      </c>
      <c r="AZ32" s="61">
        <f t="shared" ref="AZ32:AZ39" si="178">IF($H32=DK32,$G32,0)</f>
        <v>153.84615384615384</v>
      </c>
      <c r="BA32" s="61">
        <f t="shared" ref="BA32:BA39" si="179">IF($H32=DL32,$G32,0)</f>
        <v>0</v>
      </c>
      <c r="BB32" s="61">
        <f t="shared" ref="BB32:BB39" si="180">IF($H32=DM32,$G32,0)</f>
        <v>0</v>
      </c>
      <c r="BC32" s="61">
        <f t="shared" ref="BC32:BC39" si="181">IF($H32=DN32,$G32,0)</f>
        <v>0</v>
      </c>
      <c r="BD32" s="61">
        <f t="shared" ref="BD32:BD39" si="182">IF($H32=DO32,$G32,0)</f>
        <v>153.84615384615384</v>
      </c>
      <c r="BE32" s="61">
        <f t="shared" ref="BE32:BE39" si="183">IF($H32=DP32,$G32,0)</f>
        <v>0</v>
      </c>
      <c r="BF32" s="61">
        <f t="shared" ref="BF32:BF39" si="184">IF($H32=DQ32,$G32,0)</f>
        <v>0</v>
      </c>
      <c r="BG32" s="61">
        <f t="shared" ref="BG32:BG39" si="185">IF($H32=DR32,$G32,0)</f>
        <v>0</v>
      </c>
      <c r="BH32" s="61">
        <f t="shared" ref="BH32:BH39" si="186">IF($H32=DS32,$G32,0)</f>
        <v>153.84615384615384</v>
      </c>
      <c r="BI32" s="61">
        <f t="shared" ref="BI32:BI39" si="187">IF($H32=DT32,$G32,0)</f>
        <v>0</v>
      </c>
      <c r="BJ32" s="61">
        <f t="shared" ref="BJ32:BJ39" si="188">IF($H32=DU32,$G32,0)</f>
        <v>0</v>
      </c>
      <c r="BK32" s="61">
        <f t="shared" ref="BK32:BK39" si="189">IF($H32=DV32,$G32,0)</f>
        <v>0</v>
      </c>
      <c r="BL32" s="61">
        <f t="shared" ref="BL32:BL39" si="190">IF($H32=DW32,$G32,0)</f>
        <v>153.84615384615384</v>
      </c>
      <c r="BM32" s="61">
        <f t="shared" ref="BM32:BM39" si="191">IF($H32=DX32,$G32,0)</f>
        <v>0</v>
      </c>
      <c r="BN32" s="61">
        <f t="shared" ref="BN32:BN39" si="192">IF($H32=DY32,$G32,0)</f>
        <v>0</v>
      </c>
      <c r="BO32" s="61">
        <f t="shared" ref="BO32:BO39" si="193">IF($H32=DZ32,$G32,0)</f>
        <v>0</v>
      </c>
      <c r="BT32" t="str">
        <f t="shared" ref="BT32:DZ36" si="194">IFERROR(IF(BT$5=$F32,VLOOKUP($D32,$H$1:$J$4,3,0),IF(BS32&gt;1,BS32-1,IF(BS32=1,VLOOKUP($D32,$H$1:$J$4,3,0),""))),"")</f>
        <v/>
      </c>
      <c r="BU32" t="str">
        <f t="shared" si="194"/>
        <v/>
      </c>
      <c r="BV32" t="str">
        <f t="shared" si="194"/>
        <v/>
      </c>
      <c r="BW32">
        <f t="shared" si="194"/>
        <v>4</v>
      </c>
      <c r="BX32">
        <f t="shared" si="194"/>
        <v>3</v>
      </c>
      <c r="BY32">
        <f t="shared" si="194"/>
        <v>2</v>
      </c>
      <c r="BZ32">
        <f t="shared" si="194"/>
        <v>1</v>
      </c>
      <c r="CA32">
        <f t="shared" si="194"/>
        <v>4</v>
      </c>
      <c r="CB32">
        <f t="shared" si="194"/>
        <v>3</v>
      </c>
      <c r="CC32">
        <f t="shared" si="194"/>
        <v>2</v>
      </c>
      <c r="CD32">
        <f t="shared" si="194"/>
        <v>1</v>
      </c>
      <c r="CE32">
        <f t="shared" si="194"/>
        <v>4</v>
      </c>
      <c r="CF32">
        <f t="shared" si="194"/>
        <v>3</v>
      </c>
      <c r="CG32">
        <f t="shared" si="194"/>
        <v>2</v>
      </c>
      <c r="CH32">
        <f t="shared" si="194"/>
        <v>1</v>
      </c>
      <c r="CI32">
        <f t="shared" si="194"/>
        <v>4</v>
      </c>
      <c r="CJ32">
        <f t="shared" si="194"/>
        <v>3</v>
      </c>
      <c r="CK32">
        <f t="shared" si="194"/>
        <v>2</v>
      </c>
      <c r="CL32">
        <f t="shared" si="194"/>
        <v>1</v>
      </c>
      <c r="CM32">
        <f t="shared" si="194"/>
        <v>4</v>
      </c>
      <c r="CN32">
        <f t="shared" si="194"/>
        <v>3</v>
      </c>
      <c r="CO32">
        <f t="shared" si="194"/>
        <v>2</v>
      </c>
      <c r="CP32">
        <f t="shared" si="194"/>
        <v>1</v>
      </c>
      <c r="CQ32">
        <f t="shared" si="194"/>
        <v>4</v>
      </c>
      <c r="CR32">
        <f t="shared" si="194"/>
        <v>3</v>
      </c>
      <c r="CS32">
        <f t="shared" si="194"/>
        <v>2</v>
      </c>
      <c r="CT32">
        <f t="shared" si="194"/>
        <v>1</v>
      </c>
      <c r="CU32">
        <f t="shared" si="194"/>
        <v>4</v>
      </c>
      <c r="CV32">
        <f t="shared" si="194"/>
        <v>3</v>
      </c>
      <c r="CW32">
        <f t="shared" si="194"/>
        <v>2</v>
      </c>
      <c r="CX32">
        <f t="shared" si="194"/>
        <v>1</v>
      </c>
      <c r="CY32">
        <f t="shared" si="194"/>
        <v>4</v>
      </c>
      <c r="CZ32">
        <f t="shared" si="194"/>
        <v>3</v>
      </c>
      <c r="DA32">
        <f t="shared" si="194"/>
        <v>2</v>
      </c>
      <c r="DB32">
        <f t="shared" si="194"/>
        <v>1</v>
      </c>
      <c r="DC32">
        <f t="shared" si="194"/>
        <v>4</v>
      </c>
      <c r="DD32">
        <f t="shared" si="194"/>
        <v>3</v>
      </c>
      <c r="DE32">
        <f t="shared" si="194"/>
        <v>2</v>
      </c>
      <c r="DF32">
        <f t="shared" si="194"/>
        <v>1</v>
      </c>
      <c r="DG32">
        <f t="shared" si="194"/>
        <v>4</v>
      </c>
      <c r="DH32">
        <f t="shared" si="194"/>
        <v>3</v>
      </c>
      <c r="DI32">
        <f t="shared" si="194"/>
        <v>2</v>
      </c>
      <c r="DJ32">
        <f t="shared" si="194"/>
        <v>1</v>
      </c>
      <c r="DK32">
        <f t="shared" si="194"/>
        <v>4</v>
      </c>
      <c r="DL32">
        <f t="shared" si="194"/>
        <v>3</v>
      </c>
      <c r="DM32">
        <f t="shared" si="194"/>
        <v>2</v>
      </c>
      <c r="DN32">
        <f t="shared" si="194"/>
        <v>1</v>
      </c>
      <c r="DO32">
        <f t="shared" si="194"/>
        <v>4</v>
      </c>
      <c r="DP32">
        <f t="shared" si="194"/>
        <v>3</v>
      </c>
      <c r="DQ32">
        <f t="shared" si="194"/>
        <v>2</v>
      </c>
      <c r="DR32">
        <f t="shared" si="194"/>
        <v>1</v>
      </c>
      <c r="DS32">
        <f t="shared" si="194"/>
        <v>4</v>
      </c>
      <c r="DT32">
        <f t="shared" si="194"/>
        <v>3</v>
      </c>
      <c r="DU32">
        <f t="shared" si="194"/>
        <v>2</v>
      </c>
      <c r="DV32">
        <f t="shared" si="194"/>
        <v>1</v>
      </c>
      <c r="DW32">
        <f t="shared" si="194"/>
        <v>4</v>
      </c>
      <c r="DX32">
        <f t="shared" si="194"/>
        <v>3</v>
      </c>
      <c r="DY32">
        <f t="shared" si="194"/>
        <v>2</v>
      </c>
      <c r="DZ32">
        <f t="shared" si="194"/>
        <v>1</v>
      </c>
    </row>
    <row r="33" spans="1:130" x14ac:dyDescent="0.3">
      <c r="A33" t="s">
        <v>203</v>
      </c>
      <c r="B33" s="59">
        <v>3000</v>
      </c>
      <c r="C33" s="69"/>
      <c r="D33" t="s">
        <v>195</v>
      </c>
      <c r="E33" s="85">
        <v>0.2</v>
      </c>
      <c r="F33" s="57" t="s">
        <v>12</v>
      </c>
      <c r="G33" s="74">
        <f t="shared" si="133"/>
        <v>230.76923076923077</v>
      </c>
      <c r="H33">
        <f t="shared" si="134"/>
        <v>4</v>
      </c>
      <c r="I33" s="61">
        <f t="shared" si="135"/>
        <v>0</v>
      </c>
      <c r="J33" s="61">
        <f t="shared" si="136"/>
        <v>0</v>
      </c>
      <c r="K33" s="61">
        <f t="shared" si="137"/>
        <v>0</v>
      </c>
      <c r="L33" s="61">
        <f t="shared" si="138"/>
        <v>0</v>
      </c>
      <c r="M33" s="61">
        <f t="shared" si="139"/>
        <v>0</v>
      </c>
      <c r="N33" s="61">
        <f t="shared" si="140"/>
        <v>0</v>
      </c>
      <c r="O33" s="61">
        <f t="shared" si="141"/>
        <v>0</v>
      </c>
      <c r="P33" s="61">
        <f t="shared" si="142"/>
        <v>0</v>
      </c>
      <c r="Q33" s="61">
        <f t="shared" si="143"/>
        <v>0</v>
      </c>
      <c r="R33" s="61">
        <f t="shared" si="144"/>
        <v>230.76923076923077</v>
      </c>
      <c r="S33" s="61">
        <f t="shared" si="145"/>
        <v>0</v>
      </c>
      <c r="T33" s="61">
        <f t="shared" si="146"/>
        <v>0</v>
      </c>
      <c r="U33" s="61">
        <f t="shared" si="147"/>
        <v>0</v>
      </c>
      <c r="V33" s="61">
        <f t="shared" si="148"/>
        <v>230.76923076923077</v>
      </c>
      <c r="W33" s="61">
        <f t="shared" si="149"/>
        <v>0</v>
      </c>
      <c r="X33" s="61">
        <f t="shared" si="150"/>
        <v>0</v>
      </c>
      <c r="Y33" s="61">
        <f t="shared" si="151"/>
        <v>0</v>
      </c>
      <c r="Z33" s="61">
        <f t="shared" si="152"/>
        <v>230.76923076923077</v>
      </c>
      <c r="AA33" s="61">
        <f t="shared" si="153"/>
        <v>0</v>
      </c>
      <c r="AB33" s="61">
        <f t="shared" si="154"/>
        <v>0</v>
      </c>
      <c r="AC33" s="61">
        <f t="shared" si="155"/>
        <v>0</v>
      </c>
      <c r="AD33" s="61">
        <f t="shared" si="156"/>
        <v>230.76923076923077</v>
      </c>
      <c r="AE33" s="61">
        <f t="shared" si="157"/>
        <v>0</v>
      </c>
      <c r="AF33" s="61">
        <f t="shared" si="158"/>
        <v>0</v>
      </c>
      <c r="AG33" s="61">
        <f t="shared" si="159"/>
        <v>0</v>
      </c>
      <c r="AH33" s="61">
        <f t="shared" si="160"/>
        <v>230.76923076923077</v>
      </c>
      <c r="AI33" s="61">
        <f t="shared" si="161"/>
        <v>0</v>
      </c>
      <c r="AJ33" s="61">
        <f t="shared" si="162"/>
        <v>0</v>
      </c>
      <c r="AK33" s="61">
        <f t="shared" si="163"/>
        <v>0</v>
      </c>
      <c r="AL33" s="61">
        <f t="shared" si="164"/>
        <v>230.76923076923077</v>
      </c>
      <c r="AM33" s="61">
        <f t="shared" si="165"/>
        <v>0</v>
      </c>
      <c r="AN33" s="61">
        <f t="shared" si="166"/>
        <v>0</v>
      </c>
      <c r="AO33" s="61">
        <f t="shared" si="167"/>
        <v>0</v>
      </c>
      <c r="AP33" s="61">
        <f t="shared" si="168"/>
        <v>230.76923076923077</v>
      </c>
      <c r="AQ33" s="61">
        <f t="shared" si="169"/>
        <v>0</v>
      </c>
      <c r="AR33" s="61">
        <f t="shared" si="170"/>
        <v>0</v>
      </c>
      <c r="AS33" s="61">
        <f t="shared" si="171"/>
        <v>0</v>
      </c>
      <c r="AT33" s="61">
        <f t="shared" si="172"/>
        <v>230.76923076923077</v>
      </c>
      <c r="AU33" s="61">
        <f t="shared" si="173"/>
        <v>0</v>
      </c>
      <c r="AV33" s="61">
        <f t="shared" si="174"/>
        <v>0</v>
      </c>
      <c r="AW33" s="61">
        <f t="shared" si="175"/>
        <v>0</v>
      </c>
      <c r="AX33" s="61">
        <f t="shared" si="176"/>
        <v>230.76923076923077</v>
      </c>
      <c r="AY33" s="61">
        <f t="shared" si="177"/>
        <v>0</v>
      </c>
      <c r="AZ33" s="61">
        <f t="shared" si="178"/>
        <v>0</v>
      </c>
      <c r="BA33" s="61">
        <f t="shared" si="179"/>
        <v>0</v>
      </c>
      <c r="BB33" s="61">
        <f t="shared" si="180"/>
        <v>230.76923076923077</v>
      </c>
      <c r="BC33" s="61">
        <f t="shared" si="181"/>
        <v>0</v>
      </c>
      <c r="BD33" s="61">
        <f t="shared" si="182"/>
        <v>0</v>
      </c>
      <c r="BE33" s="61">
        <f t="shared" si="183"/>
        <v>0</v>
      </c>
      <c r="BF33" s="61">
        <f t="shared" si="184"/>
        <v>230.76923076923077</v>
      </c>
      <c r="BG33" s="61">
        <f t="shared" si="185"/>
        <v>0</v>
      </c>
      <c r="BH33" s="61">
        <f t="shared" si="186"/>
        <v>0</v>
      </c>
      <c r="BI33" s="61">
        <f t="shared" si="187"/>
        <v>0</v>
      </c>
      <c r="BJ33" s="61">
        <f t="shared" si="188"/>
        <v>230.76923076923077</v>
      </c>
      <c r="BK33" s="61">
        <f t="shared" si="189"/>
        <v>0</v>
      </c>
      <c r="BL33" s="61">
        <f t="shared" si="190"/>
        <v>0</v>
      </c>
      <c r="BM33" s="61">
        <f t="shared" si="191"/>
        <v>0</v>
      </c>
      <c r="BN33" s="61">
        <f t="shared" si="192"/>
        <v>230.76923076923077</v>
      </c>
      <c r="BO33" s="61">
        <f t="shared" si="193"/>
        <v>0</v>
      </c>
      <c r="BT33" t="str">
        <f t="shared" si="194"/>
        <v/>
      </c>
      <c r="BU33" t="str">
        <f t="shared" si="194"/>
        <v/>
      </c>
      <c r="BV33" t="str">
        <f t="shared" si="194"/>
        <v/>
      </c>
      <c r="BW33" t="str">
        <f t="shared" si="194"/>
        <v/>
      </c>
      <c r="BX33" t="str">
        <f t="shared" si="194"/>
        <v/>
      </c>
      <c r="BY33" t="str">
        <f t="shared" si="194"/>
        <v/>
      </c>
      <c r="BZ33" t="str">
        <f t="shared" si="194"/>
        <v/>
      </c>
      <c r="CA33" t="str">
        <f t="shared" si="194"/>
        <v/>
      </c>
      <c r="CB33" t="str">
        <f t="shared" si="194"/>
        <v/>
      </c>
      <c r="CC33">
        <f t="shared" si="194"/>
        <v>4</v>
      </c>
      <c r="CD33">
        <f t="shared" si="194"/>
        <v>3</v>
      </c>
      <c r="CE33">
        <f t="shared" si="194"/>
        <v>2</v>
      </c>
      <c r="CF33">
        <f t="shared" si="194"/>
        <v>1</v>
      </c>
      <c r="CG33">
        <f t="shared" si="194"/>
        <v>4</v>
      </c>
      <c r="CH33">
        <f t="shared" si="194"/>
        <v>3</v>
      </c>
      <c r="CI33">
        <f t="shared" si="194"/>
        <v>2</v>
      </c>
      <c r="CJ33">
        <f t="shared" si="194"/>
        <v>1</v>
      </c>
      <c r="CK33">
        <f t="shared" si="194"/>
        <v>4</v>
      </c>
      <c r="CL33">
        <f t="shared" si="194"/>
        <v>3</v>
      </c>
      <c r="CM33">
        <f t="shared" si="194"/>
        <v>2</v>
      </c>
      <c r="CN33">
        <f t="shared" si="194"/>
        <v>1</v>
      </c>
      <c r="CO33">
        <f t="shared" si="194"/>
        <v>4</v>
      </c>
      <c r="CP33">
        <f t="shared" si="194"/>
        <v>3</v>
      </c>
      <c r="CQ33">
        <f t="shared" si="194"/>
        <v>2</v>
      </c>
      <c r="CR33">
        <f t="shared" si="194"/>
        <v>1</v>
      </c>
      <c r="CS33">
        <f t="shared" si="194"/>
        <v>4</v>
      </c>
      <c r="CT33">
        <f t="shared" si="194"/>
        <v>3</v>
      </c>
      <c r="CU33">
        <f t="shared" si="194"/>
        <v>2</v>
      </c>
      <c r="CV33">
        <f t="shared" si="194"/>
        <v>1</v>
      </c>
      <c r="CW33">
        <f t="shared" si="194"/>
        <v>4</v>
      </c>
      <c r="CX33">
        <f t="shared" si="194"/>
        <v>3</v>
      </c>
      <c r="CY33">
        <f t="shared" si="194"/>
        <v>2</v>
      </c>
      <c r="CZ33">
        <f t="shared" si="194"/>
        <v>1</v>
      </c>
      <c r="DA33">
        <f t="shared" si="194"/>
        <v>4</v>
      </c>
      <c r="DB33">
        <f t="shared" si="194"/>
        <v>3</v>
      </c>
      <c r="DC33">
        <f t="shared" si="194"/>
        <v>2</v>
      </c>
      <c r="DD33">
        <f t="shared" si="194"/>
        <v>1</v>
      </c>
      <c r="DE33">
        <f t="shared" si="194"/>
        <v>4</v>
      </c>
      <c r="DF33">
        <f t="shared" si="194"/>
        <v>3</v>
      </c>
      <c r="DG33">
        <f t="shared" si="194"/>
        <v>2</v>
      </c>
      <c r="DH33">
        <f t="shared" si="194"/>
        <v>1</v>
      </c>
      <c r="DI33">
        <f t="shared" si="194"/>
        <v>4</v>
      </c>
      <c r="DJ33">
        <f t="shared" si="194"/>
        <v>3</v>
      </c>
      <c r="DK33">
        <f t="shared" si="194"/>
        <v>2</v>
      </c>
      <c r="DL33">
        <f t="shared" si="194"/>
        <v>1</v>
      </c>
      <c r="DM33">
        <f t="shared" si="194"/>
        <v>4</v>
      </c>
      <c r="DN33">
        <f t="shared" si="194"/>
        <v>3</v>
      </c>
      <c r="DO33">
        <f t="shared" si="194"/>
        <v>2</v>
      </c>
      <c r="DP33">
        <f t="shared" si="194"/>
        <v>1</v>
      </c>
      <c r="DQ33">
        <f t="shared" si="194"/>
        <v>4</v>
      </c>
      <c r="DR33">
        <f t="shared" si="194"/>
        <v>3</v>
      </c>
      <c r="DS33">
        <f t="shared" si="194"/>
        <v>2</v>
      </c>
      <c r="DT33">
        <f t="shared" si="194"/>
        <v>1</v>
      </c>
      <c r="DU33">
        <f t="shared" si="194"/>
        <v>4</v>
      </c>
      <c r="DV33">
        <f t="shared" si="194"/>
        <v>3</v>
      </c>
      <c r="DW33">
        <f t="shared" si="194"/>
        <v>2</v>
      </c>
      <c r="DX33">
        <f t="shared" si="194"/>
        <v>1</v>
      </c>
      <c r="DY33">
        <f t="shared" si="194"/>
        <v>4</v>
      </c>
      <c r="DZ33">
        <f t="shared" si="194"/>
        <v>3</v>
      </c>
    </row>
    <row r="34" spans="1:130" x14ac:dyDescent="0.3">
      <c r="A34" t="s">
        <v>181</v>
      </c>
      <c r="B34" s="59">
        <v>0</v>
      </c>
      <c r="C34" s="69"/>
      <c r="D34" t="s">
        <v>195</v>
      </c>
      <c r="E34" s="85">
        <v>0</v>
      </c>
      <c r="F34" s="57" t="s">
        <v>3</v>
      </c>
      <c r="G34" s="74">
        <f t="shared" si="133"/>
        <v>0</v>
      </c>
      <c r="H34">
        <f t="shared" si="134"/>
        <v>4</v>
      </c>
      <c r="I34" s="61">
        <f t="shared" si="135"/>
        <v>0</v>
      </c>
      <c r="J34" s="61">
        <f t="shared" si="136"/>
        <v>0</v>
      </c>
      <c r="K34" s="61">
        <f t="shared" si="137"/>
        <v>0</v>
      </c>
      <c r="L34" s="61">
        <f t="shared" si="138"/>
        <v>0</v>
      </c>
      <c r="M34" s="61">
        <f t="shared" si="139"/>
        <v>0</v>
      </c>
      <c r="N34" s="61">
        <f t="shared" si="140"/>
        <v>0</v>
      </c>
      <c r="O34" s="61">
        <f t="shared" si="141"/>
        <v>0</v>
      </c>
      <c r="P34" s="61">
        <f t="shared" si="142"/>
        <v>0</v>
      </c>
      <c r="Q34" s="61">
        <f t="shared" si="143"/>
        <v>0</v>
      </c>
      <c r="R34" s="61">
        <f t="shared" si="144"/>
        <v>0</v>
      </c>
      <c r="S34" s="61">
        <f t="shared" si="145"/>
        <v>0</v>
      </c>
      <c r="T34" s="61">
        <f t="shared" si="146"/>
        <v>0</v>
      </c>
      <c r="U34" s="61">
        <f t="shared" si="147"/>
        <v>0</v>
      </c>
      <c r="V34" s="61">
        <f t="shared" si="148"/>
        <v>0</v>
      </c>
      <c r="W34" s="61">
        <f t="shared" si="149"/>
        <v>0</v>
      </c>
      <c r="X34" s="61">
        <f t="shared" si="150"/>
        <v>0</v>
      </c>
      <c r="Y34" s="61">
        <f t="shared" si="151"/>
        <v>0</v>
      </c>
      <c r="Z34" s="61">
        <f t="shared" si="152"/>
        <v>0</v>
      </c>
      <c r="AA34" s="61">
        <f t="shared" si="153"/>
        <v>0</v>
      </c>
      <c r="AB34" s="61">
        <f t="shared" si="154"/>
        <v>0</v>
      </c>
      <c r="AC34" s="61">
        <f t="shared" si="155"/>
        <v>0</v>
      </c>
      <c r="AD34" s="61">
        <f t="shared" si="156"/>
        <v>0</v>
      </c>
      <c r="AE34" s="61">
        <f t="shared" si="157"/>
        <v>0</v>
      </c>
      <c r="AF34" s="61">
        <f t="shared" si="158"/>
        <v>0</v>
      </c>
      <c r="AG34" s="61">
        <f t="shared" si="159"/>
        <v>0</v>
      </c>
      <c r="AH34" s="61">
        <f t="shared" si="160"/>
        <v>0</v>
      </c>
      <c r="AI34" s="61">
        <f t="shared" si="161"/>
        <v>0</v>
      </c>
      <c r="AJ34" s="61">
        <f t="shared" si="162"/>
        <v>0</v>
      </c>
      <c r="AK34" s="61">
        <f t="shared" si="163"/>
        <v>0</v>
      </c>
      <c r="AL34" s="61">
        <f t="shared" si="164"/>
        <v>0</v>
      </c>
      <c r="AM34" s="61">
        <f t="shared" si="165"/>
        <v>0</v>
      </c>
      <c r="AN34" s="61">
        <f t="shared" si="166"/>
        <v>0</v>
      </c>
      <c r="AO34" s="61">
        <f t="shared" si="167"/>
        <v>0</v>
      </c>
      <c r="AP34" s="61">
        <f t="shared" si="168"/>
        <v>0</v>
      </c>
      <c r="AQ34" s="61">
        <f t="shared" si="169"/>
        <v>0</v>
      </c>
      <c r="AR34" s="61">
        <f t="shared" si="170"/>
        <v>0</v>
      </c>
      <c r="AS34" s="61">
        <f t="shared" si="171"/>
        <v>0</v>
      </c>
      <c r="AT34" s="61">
        <f t="shared" si="172"/>
        <v>0</v>
      </c>
      <c r="AU34" s="61">
        <f t="shared" si="173"/>
        <v>0</v>
      </c>
      <c r="AV34" s="61">
        <f t="shared" si="174"/>
        <v>0</v>
      </c>
      <c r="AW34" s="61">
        <f t="shared" si="175"/>
        <v>0</v>
      </c>
      <c r="AX34" s="61">
        <f t="shared" si="176"/>
        <v>0</v>
      </c>
      <c r="AY34" s="61">
        <f t="shared" si="177"/>
        <v>0</v>
      </c>
      <c r="AZ34" s="61">
        <f t="shared" si="178"/>
        <v>0</v>
      </c>
      <c r="BA34" s="61">
        <f t="shared" si="179"/>
        <v>0</v>
      </c>
      <c r="BB34" s="61">
        <f t="shared" si="180"/>
        <v>0</v>
      </c>
      <c r="BC34" s="61">
        <f t="shared" si="181"/>
        <v>0</v>
      </c>
      <c r="BD34" s="61">
        <f t="shared" si="182"/>
        <v>0</v>
      </c>
      <c r="BE34" s="61">
        <f t="shared" si="183"/>
        <v>0</v>
      </c>
      <c r="BF34" s="61">
        <f t="shared" si="184"/>
        <v>0</v>
      </c>
      <c r="BG34" s="61">
        <f t="shared" si="185"/>
        <v>0</v>
      </c>
      <c r="BH34" s="61">
        <f t="shared" si="186"/>
        <v>0</v>
      </c>
      <c r="BI34" s="61">
        <f t="shared" si="187"/>
        <v>0</v>
      </c>
      <c r="BJ34" s="61">
        <f t="shared" si="188"/>
        <v>0</v>
      </c>
      <c r="BK34" s="61">
        <f t="shared" si="189"/>
        <v>0</v>
      </c>
      <c r="BL34" s="61">
        <f t="shared" si="190"/>
        <v>0</v>
      </c>
      <c r="BM34" s="61">
        <f t="shared" si="191"/>
        <v>0</v>
      </c>
      <c r="BN34" s="61">
        <f t="shared" si="192"/>
        <v>0</v>
      </c>
      <c r="BO34" s="61">
        <f t="shared" si="193"/>
        <v>0</v>
      </c>
      <c r="BT34">
        <f t="shared" si="194"/>
        <v>4</v>
      </c>
      <c r="BU34">
        <f t="shared" si="194"/>
        <v>3</v>
      </c>
      <c r="BV34">
        <f t="shared" si="194"/>
        <v>2</v>
      </c>
      <c r="BW34">
        <f t="shared" si="194"/>
        <v>1</v>
      </c>
      <c r="BX34">
        <f t="shared" si="194"/>
        <v>4</v>
      </c>
      <c r="BY34">
        <f t="shared" si="194"/>
        <v>3</v>
      </c>
      <c r="BZ34">
        <f t="shared" si="194"/>
        <v>2</v>
      </c>
      <c r="CA34">
        <f t="shared" si="194"/>
        <v>1</v>
      </c>
      <c r="CB34">
        <f t="shared" si="194"/>
        <v>4</v>
      </c>
      <c r="CC34">
        <f t="shared" si="194"/>
        <v>3</v>
      </c>
      <c r="CD34">
        <f t="shared" si="194"/>
        <v>2</v>
      </c>
      <c r="CE34">
        <f t="shared" si="194"/>
        <v>1</v>
      </c>
      <c r="CF34">
        <f t="shared" si="194"/>
        <v>4</v>
      </c>
      <c r="CG34">
        <f t="shared" si="194"/>
        <v>3</v>
      </c>
      <c r="CH34">
        <f t="shared" si="194"/>
        <v>2</v>
      </c>
      <c r="CI34">
        <f t="shared" si="194"/>
        <v>1</v>
      </c>
      <c r="CJ34">
        <f t="shared" si="194"/>
        <v>4</v>
      </c>
      <c r="CK34">
        <f t="shared" si="194"/>
        <v>3</v>
      </c>
      <c r="CL34">
        <f t="shared" si="194"/>
        <v>2</v>
      </c>
      <c r="CM34">
        <f t="shared" si="194"/>
        <v>1</v>
      </c>
      <c r="CN34">
        <f t="shared" si="194"/>
        <v>4</v>
      </c>
      <c r="CO34">
        <f t="shared" si="194"/>
        <v>3</v>
      </c>
      <c r="CP34">
        <f t="shared" si="194"/>
        <v>2</v>
      </c>
      <c r="CQ34">
        <f t="shared" si="194"/>
        <v>1</v>
      </c>
      <c r="CR34">
        <f t="shared" si="194"/>
        <v>4</v>
      </c>
      <c r="CS34">
        <f t="shared" si="194"/>
        <v>3</v>
      </c>
      <c r="CT34">
        <f t="shared" si="194"/>
        <v>2</v>
      </c>
      <c r="CU34">
        <f t="shared" si="194"/>
        <v>1</v>
      </c>
      <c r="CV34">
        <f t="shared" si="194"/>
        <v>4</v>
      </c>
      <c r="CW34">
        <f t="shared" si="194"/>
        <v>3</v>
      </c>
      <c r="CX34">
        <f t="shared" si="194"/>
        <v>2</v>
      </c>
      <c r="CY34">
        <f t="shared" si="194"/>
        <v>1</v>
      </c>
      <c r="CZ34">
        <f t="shared" si="194"/>
        <v>4</v>
      </c>
      <c r="DA34">
        <f t="shared" si="194"/>
        <v>3</v>
      </c>
      <c r="DB34">
        <f t="shared" si="194"/>
        <v>2</v>
      </c>
      <c r="DC34">
        <f t="shared" si="194"/>
        <v>1</v>
      </c>
      <c r="DD34">
        <f t="shared" si="194"/>
        <v>4</v>
      </c>
      <c r="DE34">
        <f t="shared" si="194"/>
        <v>3</v>
      </c>
      <c r="DF34">
        <f t="shared" si="194"/>
        <v>2</v>
      </c>
      <c r="DG34">
        <f t="shared" si="194"/>
        <v>1</v>
      </c>
      <c r="DH34">
        <f t="shared" si="194"/>
        <v>4</v>
      </c>
      <c r="DI34">
        <f t="shared" si="194"/>
        <v>3</v>
      </c>
      <c r="DJ34">
        <f t="shared" si="194"/>
        <v>2</v>
      </c>
      <c r="DK34">
        <f t="shared" si="194"/>
        <v>1</v>
      </c>
      <c r="DL34">
        <f t="shared" si="194"/>
        <v>4</v>
      </c>
      <c r="DM34">
        <f t="shared" si="194"/>
        <v>3</v>
      </c>
      <c r="DN34">
        <f t="shared" si="194"/>
        <v>2</v>
      </c>
      <c r="DO34">
        <f t="shared" si="194"/>
        <v>1</v>
      </c>
      <c r="DP34">
        <f t="shared" si="194"/>
        <v>4</v>
      </c>
      <c r="DQ34">
        <f t="shared" si="194"/>
        <v>3</v>
      </c>
      <c r="DR34">
        <f t="shared" si="194"/>
        <v>2</v>
      </c>
      <c r="DS34">
        <f t="shared" si="194"/>
        <v>1</v>
      </c>
      <c r="DT34">
        <f t="shared" si="194"/>
        <v>4</v>
      </c>
      <c r="DU34">
        <f t="shared" si="194"/>
        <v>3</v>
      </c>
      <c r="DV34">
        <f t="shared" si="194"/>
        <v>2</v>
      </c>
      <c r="DW34">
        <f t="shared" si="194"/>
        <v>1</v>
      </c>
      <c r="DX34">
        <f t="shared" si="194"/>
        <v>4</v>
      </c>
      <c r="DY34">
        <f t="shared" si="194"/>
        <v>3</v>
      </c>
      <c r="DZ34">
        <f t="shared" si="194"/>
        <v>2</v>
      </c>
    </row>
    <row r="35" spans="1:130" x14ac:dyDescent="0.3">
      <c r="A35" t="s">
        <v>184</v>
      </c>
      <c r="B35" s="59">
        <v>600</v>
      </c>
      <c r="C35" s="69"/>
      <c r="D35" t="s">
        <v>196</v>
      </c>
      <c r="E35" s="85">
        <v>0.2</v>
      </c>
      <c r="F35" s="57" t="s">
        <v>5</v>
      </c>
      <c r="G35" s="74">
        <f t="shared" si="133"/>
        <v>150</v>
      </c>
      <c r="H35">
        <f t="shared" si="134"/>
        <v>13</v>
      </c>
      <c r="I35" s="61">
        <f t="shared" si="135"/>
        <v>0</v>
      </c>
      <c r="J35" s="61">
        <f t="shared" si="136"/>
        <v>0</v>
      </c>
      <c r="K35" s="61">
        <f t="shared" si="137"/>
        <v>150</v>
      </c>
      <c r="L35" s="61">
        <f t="shared" si="138"/>
        <v>0</v>
      </c>
      <c r="M35" s="61">
        <f t="shared" si="139"/>
        <v>0</v>
      </c>
      <c r="N35" s="61">
        <f t="shared" si="140"/>
        <v>0</v>
      </c>
      <c r="O35" s="61">
        <f t="shared" si="141"/>
        <v>0</v>
      </c>
      <c r="P35" s="61">
        <f t="shared" si="142"/>
        <v>0</v>
      </c>
      <c r="Q35" s="61">
        <f t="shared" si="143"/>
        <v>0</v>
      </c>
      <c r="R35" s="61">
        <f t="shared" si="144"/>
        <v>0</v>
      </c>
      <c r="S35" s="61">
        <f t="shared" si="145"/>
        <v>0</v>
      </c>
      <c r="T35" s="61">
        <f t="shared" si="146"/>
        <v>0</v>
      </c>
      <c r="U35" s="61">
        <f t="shared" si="147"/>
        <v>0</v>
      </c>
      <c r="V35" s="61">
        <f t="shared" si="148"/>
        <v>0</v>
      </c>
      <c r="W35" s="61">
        <f t="shared" si="149"/>
        <v>0</v>
      </c>
      <c r="X35" s="61">
        <f t="shared" si="150"/>
        <v>150</v>
      </c>
      <c r="Y35" s="61">
        <f t="shared" si="151"/>
        <v>0</v>
      </c>
      <c r="Z35" s="61">
        <f t="shared" si="152"/>
        <v>0</v>
      </c>
      <c r="AA35" s="61">
        <f t="shared" si="153"/>
        <v>0</v>
      </c>
      <c r="AB35" s="61">
        <f t="shared" si="154"/>
        <v>0</v>
      </c>
      <c r="AC35" s="61">
        <f t="shared" si="155"/>
        <v>0</v>
      </c>
      <c r="AD35" s="61">
        <f t="shared" si="156"/>
        <v>0</v>
      </c>
      <c r="AE35" s="61">
        <f t="shared" si="157"/>
        <v>0</v>
      </c>
      <c r="AF35" s="61">
        <f t="shared" si="158"/>
        <v>0</v>
      </c>
      <c r="AG35" s="61">
        <f t="shared" si="159"/>
        <v>0</v>
      </c>
      <c r="AH35" s="61">
        <f t="shared" si="160"/>
        <v>0</v>
      </c>
      <c r="AI35" s="61">
        <f t="shared" si="161"/>
        <v>0</v>
      </c>
      <c r="AJ35" s="61">
        <f t="shared" si="162"/>
        <v>0</v>
      </c>
      <c r="AK35" s="61">
        <f t="shared" si="163"/>
        <v>150</v>
      </c>
      <c r="AL35" s="61">
        <f t="shared" si="164"/>
        <v>0</v>
      </c>
      <c r="AM35" s="61">
        <f t="shared" si="165"/>
        <v>0</v>
      </c>
      <c r="AN35" s="61">
        <f t="shared" si="166"/>
        <v>0</v>
      </c>
      <c r="AO35" s="61">
        <f t="shared" si="167"/>
        <v>0</v>
      </c>
      <c r="AP35" s="61">
        <f t="shared" si="168"/>
        <v>0</v>
      </c>
      <c r="AQ35" s="61">
        <f t="shared" si="169"/>
        <v>0</v>
      </c>
      <c r="AR35" s="61">
        <f t="shared" si="170"/>
        <v>0</v>
      </c>
      <c r="AS35" s="61">
        <f t="shared" si="171"/>
        <v>0</v>
      </c>
      <c r="AT35" s="61">
        <f t="shared" si="172"/>
        <v>0</v>
      </c>
      <c r="AU35" s="61">
        <f t="shared" si="173"/>
        <v>0</v>
      </c>
      <c r="AV35" s="61">
        <f t="shared" si="174"/>
        <v>0</v>
      </c>
      <c r="AW35" s="61">
        <f t="shared" si="175"/>
        <v>0</v>
      </c>
      <c r="AX35" s="61">
        <f t="shared" si="176"/>
        <v>150</v>
      </c>
      <c r="AY35" s="61">
        <f t="shared" si="177"/>
        <v>0</v>
      </c>
      <c r="AZ35" s="61">
        <f t="shared" si="178"/>
        <v>0</v>
      </c>
      <c r="BA35" s="61">
        <f t="shared" si="179"/>
        <v>0</v>
      </c>
      <c r="BB35" s="61">
        <f t="shared" si="180"/>
        <v>0</v>
      </c>
      <c r="BC35" s="61">
        <f t="shared" si="181"/>
        <v>0</v>
      </c>
      <c r="BD35" s="61">
        <f t="shared" si="182"/>
        <v>0</v>
      </c>
      <c r="BE35" s="61">
        <f t="shared" si="183"/>
        <v>0</v>
      </c>
      <c r="BF35" s="61">
        <f t="shared" si="184"/>
        <v>0</v>
      </c>
      <c r="BG35" s="61">
        <f t="shared" si="185"/>
        <v>0</v>
      </c>
      <c r="BH35" s="61">
        <f t="shared" si="186"/>
        <v>0</v>
      </c>
      <c r="BI35" s="61">
        <f t="shared" si="187"/>
        <v>0</v>
      </c>
      <c r="BJ35" s="61">
        <f t="shared" si="188"/>
        <v>0</v>
      </c>
      <c r="BK35" s="61">
        <f t="shared" si="189"/>
        <v>150</v>
      </c>
      <c r="BL35" s="61">
        <f t="shared" si="190"/>
        <v>0</v>
      </c>
      <c r="BM35" s="61">
        <f t="shared" si="191"/>
        <v>0</v>
      </c>
      <c r="BN35" s="61">
        <f t="shared" si="192"/>
        <v>0</v>
      </c>
      <c r="BO35" s="61">
        <f t="shared" si="193"/>
        <v>0</v>
      </c>
      <c r="BT35" t="str">
        <f t="shared" si="194"/>
        <v/>
      </c>
      <c r="BU35" t="str">
        <f t="shared" si="194"/>
        <v/>
      </c>
      <c r="BV35">
        <f t="shared" si="194"/>
        <v>13</v>
      </c>
      <c r="BW35">
        <f t="shared" si="194"/>
        <v>12</v>
      </c>
      <c r="BX35">
        <f t="shared" si="194"/>
        <v>11</v>
      </c>
      <c r="BY35">
        <f t="shared" si="194"/>
        <v>10</v>
      </c>
      <c r="BZ35">
        <f t="shared" si="194"/>
        <v>9</v>
      </c>
      <c r="CA35">
        <f t="shared" si="194"/>
        <v>8</v>
      </c>
      <c r="CB35">
        <f t="shared" si="194"/>
        <v>7</v>
      </c>
      <c r="CC35">
        <f t="shared" si="194"/>
        <v>6</v>
      </c>
      <c r="CD35">
        <f t="shared" si="194"/>
        <v>5</v>
      </c>
      <c r="CE35">
        <f t="shared" si="194"/>
        <v>4</v>
      </c>
      <c r="CF35">
        <f t="shared" si="194"/>
        <v>3</v>
      </c>
      <c r="CG35">
        <f t="shared" si="194"/>
        <v>2</v>
      </c>
      <c r="CH35">
        <f t="shared" si="194"/>
        <v>1</v>
      </c>
      <c r="CI35">
        <f t="shared" si="194"/>
        <v>13</v>
      </c>
      <c r="CJ35">
        <f t="shared" si="194"/>
        <v>12</v>
      </c>
      <c r="CK35">
        <f t="shared" si="194"/>
        <v>11</v>
      </c>
      <c r="CL35">
        <f t="shared" si="194"/>
        <v>10</v>
      </c>
      <c r="CM35">
        <f t="shared" si="194"/>
        <v>9</v>
      </c>
      <c r="CN35">
        <f t="shared" si="194"/>
        <v>8</v>
      </c>
      <c r="CO35">
        <f t="shared" si="194"/>
        <v>7</v>
      </c>
      <c r="CP35">
        <f t="shared" si="194"/>
        <v>6</v>
      </c>
      <c r="CQ35">
        <f t="shared" si="194"/>
        <v>5</v>
      </c>
      <c r="CR35">
        <f t="shared" si="194"/>
        <v>4</v>
      </c>
      <c r="CS35">
        <f t="shared" si="194"/>
        <v>3</v>
      </c>
      <c r="CT35">
        <f t="shared" si="194"/>
        <v>2</v>
      </c>
      <c r="CU35">
        <f t="shared" si="194"/>
        <v>1</v>
      </c>
      <c r="CV35">
        <f t="shared" si="194"/>
        <v>13</v>
      </c>
      <c r="CW35">
        <f t="shared" si="194"/>
        <v>12</v>
      </c>
      <c r="CX35">
        <f t="shared" si="194"/>
        <v>11</v>
      </c>
      <c r="CY35">
        <f t="shared" si="194"/>
        <v>10</v>
      </c>
      <c r="CZ35">
        <f t="shared" si="194"/>
        <v>9</v>
      </c>
      <c r="DA35">
        <f t="shared" si="194"/>
        <v>8</v>
      </c>
      <c r="DB35">
        <f t="shared" si="194"/>
        <v>7</v>
      </c>
      <c r="DC35">
        <f t="shared" si="194"/>
        <v>6</v>
      </c>
      <c r="DD35">
        <f t="shared" si="194"/>
        <v>5</v>
      </c>
      <c r="DE35">
        <f t="shared" si="194"/>
        <v>4</v>
      </c>
      <c r="DF35">
        <f t="shared" si="194"/>
        <v>3</v>
      </c>
      <c r="DG35">
        <f t="shared" si="194"/>
        <v>2</v>
      </c>
      <c r="DH35">
        <f t="shared" si="194"/>
        <v>1</v>
      </c>
      <c r="DI35">
        <f t="shared" si="194"/>
        <v>13</v>
      </c>
      <c r="DJ35">
        <f t="shared" si="194"/>
        <v>12</v>
      </c>
      <c r="DK35">
        <f t="shared" si="194"/>
        <v>11</v>
      </c>
      <c r="DL35">
        <f t="shared" si="194"/>
        <v>10</v>
      </c>
      <c r="DM35">
        <f t="shared" si="194"/>
        <v>9</v>
      </c>
      <c r="DN35">
        <f t="shared" si="194"/>
        <v>8</v>
      </c>
      <c r="DO35">
        <f t="shared" si="194"/>
        <v>7</v>
      </c>
      <c r="DP35">
        <f t="shared" si="194"/>
        <v>6</v>
      </c>
      <c r="DQ35">
        <f t="shared" si="194"/>
        <v>5</v>
      </c>
      <c r="DR35">
        <f t="shared" si="194"/>
        <v>4</v>
      </c>
      <c r="DS35">
        <f t="shared" si="194"/>
        <v>3</v>
      </c>
      <c r="DT35">
        <f t="shared" si="194"/>
        <v>2</v>
      </c>
      <c r="DU35">
        <f t="shared" si="194"/>
        <v>1</v>
      </c>
      <c r="DV35">
        <f t="shared" si="194"/>
        <v>13</v>
      </c>
      <c r="DW35">
        <f t="shared" si="194"/>
        <v>12</v>
      </c>
      <c r="DX35">
        <f t="shared" si="194"/>
        <v>11</v>
      </c>
      <c r="DY35">
        <f t="shared" si="194"/>
        <v>10</v>
      </c>
      <c r="DZ35">
        <f t="shared" si="194"/>
        <v>9</v>
      </c>
    </row>
    <row r="36" spans="1:130" x14ac:dyDescent="0.3">
      <c r="A36" t="s">
        <v>185</v>
      </c>
      <c r="B36" s="59">
        <v>600</v>
      </c>
      <c r="C36" s="69"/>
      <c r="D36" t="s">
        <v>195</v>
      </c>
      <c r="E36" s="85">
        <v>0.2</v>
      </c>
      <c r="F36" s="57" t="s">
        <v>14</v>
      </c>
      <c r="G36" s="74">
        <f t="shared" si="133"/>
        <v>46.153846153846153</v>
      </c>
      <c r="H36">
        <f t="shared" si="134"/>
        <v>4</v>
      </c>
      <c r="I36" s="61">
        <f t="shared" si="135"/>
        <v>0</v>
      </c>
      <c r="J36" s="61">
        <f t="shared" si="136"/>
        <v>0</v>
      </c>
      <c r="K36" s="61">
        <f t="shared" si="137"/>
        <v>0</v>
      </c>
      <c r="L36" s="61">
        <f t="shared" si="138"/>
        <v>0</v>
      </c>
      <c r="M36" s="61">
        <f t="shared" si="139"/>
        <v>0</v>
      </c>
      <c r="N36" s="61">
        <f t="shared" si="140"/>
        <v>0</v>
      </c>
      <c r="O36" s="61">
        <f t="shared" si="141"/>
        <v>0</v>
      </c>
      <c r="P36" s="61">
        <f t="shared" si="142"/>
        <v>0</v>
      </c>
      <c r="Q36" s="61">
        <f t="shared" si="143"/>
        <v>0</v>
      </c>
      <c r="R36" s="61">
        <f t="shared" si="144"/>
        <v>0</v>
      </c>
      <c r="S36" s="61">
        <f t="shared" si="145"/>
        <v>0</v>
      </c>
      <c r="T36" s="61">
        <f t="shared" si="146"/>
        <v>46.153846153846153</v>
      </c>
      <c r="U36" s="61">
        <f t="shared" si="147"/>
        <v>0</v>
      </c>
      <c r="V36" s="61">
        <f t="shared" si="148"/>
        <v>0</v>
      </c>
      <c r="W36" s="61">
        <f t="shared" si="149"/>
        <v>0</v>
      </c>
      <c r="X36" s="61">
        <f t="shared" si="150"/>
        <v>46.153846153846153</v>
      </c>
      <c r="Y36" s="61">
        <f t="shared" si="151"/>
        <v>0</v>
      </c>
      <c r="Z36" s="61">
        <f t="shared" si="152"/>
        <v>0</v>
      </c>
      <c r="AA36" s="61">
        <f t="shared" si="153"/>
        <v>0</v>
      </c>
      <c r="AB36" s="61">
        <f t="shared" si="154"/>
        <v>46.153846153846153</v>
      </c>
      <c r="AC36" s="61">
        <f t="shared" si="155"/>
        <v>0</v>
      </c>
      <c r="AD36" s="61">
        <f t="shared" si="156"/>
        <v>0</v>
      </c>
      <c r="AE36" s="61">
        <f t="shared" si="157"/>
        <v>0</v>
      </c>
      <c r="AF36" s="61">
        <f t="shared" si="158"/>
        <v>46.153846153846153</v>
      </c>
      <c r="AG36" s="61">
        <f t="shared" si="159"/>
        <v>0</v>
      </c>
      <c r="AH36" s="61">
        <f t="shared" si="160"/>
        <v>0</v>
      </c>
      <c r="AI36" s="61">
        <f t="shared" si="161"/>
        <v>0</v>
      </c>
      <c r="AJ36" s="61">
        <f t="shared" si="162"/>
        <v>46.153846153846153</v>
      </c>
      <c r="AK36" s="61">
        <f t="shared" si="163"/>
        <v>0</v>
      </c>
      <c r="AL36" s="61">
        <f t="shared" si="164"/>
        <v>0</v>
      </c>
      <c r="AM36" s="61">
        <f t="shared" si="165"/>
        <v>0</v>
      </c>
      <c r="AN36" s="61">
        <f t="shared" si="166"/>
        <v>46.153846153846153</v>
      </c>
      <c r="AO36" s="61">
        <f t="shared" si="167"/>
        <v>0</v>
      </c>
      <c r="AP36" s="61">
        <f t="shared" si="168"/>
        <v>0</v>
      </c>
      <c r="AQ36" s="61">
        <f t="shared" si="169"/>
        <v>0</v>
      </c>
      <c r="AR36" s="61">
        <f t="shared" si="170"/>
        <v>46.153846153846153</v>
      </c>
      <c r="AS36" s="61">
        <f t="shared" si="171"/>
        <v>0</v>
      </c>
      <c r="AT36" s="61">
        <f t="shared" si="172"/>
        <v>0</v>
      </c>
      <c r="AU36" s="61">
        <f t="shared" si="173"/>
        <v>0</v>
      </c>
      <c r="AV36" s="61">
        <f t="shared" si="174"/>
        <v>46.153846153846153</v>
      </c>
      <c r="AW36" s="61">
        <f t="shared" si="175"/>
        <v>0</v>
      </c>
      <c r="AX36" s="61">
        <f t="shared" si="176"/>
        <v>0</v>
      </c>
      <c r="AY36" s="61">
        <f t="shared" si="177"/>
        <v>0</v>
      </c>
      <c r="AZ36" s="61">
        <f t="shared" si="178"/>
        <v>46.153846153846153</v>
      </c>
      <c r="BA36" s="61">
        <f t="shared" si="179"/>
        <v>0</v>
      </c>
      <c r="BB36" s="61">
        <f t="shared" si="180"/>
        <v>0</v>
      </c>
      <c r="BC36" s="61">
        <f t="shared" si="181"/>
        <v>0</v>
      </c>
      <c r="BD36" s="61">
        <f t="shared" si="182"/>
        <v>46.153846153846153</v>
      </c>
      <c r="BE36" s="61">
        <f t="shared" si="183"/>
        <v>0</v>
      </c>
      <c r="BF36" s="61">
        <f t="shared" si="184"/>
        <v>0</v>
      </c>
      <c r="BG36" s="61">
        <f t="shared" si="185"/>
        <v>0</v>
      </c>
      <c r="BH36" s="61">
        <f t="shared" si="186"/>
        <v>46.153846153846153</v>
      </c>
      <c r="BI36" s="61">
        <f t="shared" si="187"/>
        <v>0</v>
      </c>
      <c r="BJ36" s="61">
        <f t="shared" si="188"/>
        <v>0</v>
      </c>
      <c r="BK36" s="61">
        <f t="shared" si="189"/>
        <v>0</v>
      </c>
      <c r="BL36" s="61">
        <f t="shared" si="190"/>
        <v>46.153846153846153</v>
      </c>
      <c r="BM36" s="61">
        <f t="shared" si="191"/>
        <v>0</v>
      </c>
      <c r="BN36" s="61">
        <f t="shared" si="192"/>
        <v>0</v>
      </c>
      <c r="BO36" s="61">
        <f t="shared" si="193"/>
        <v>0</v>
      </c>
      <c r="BT36" t="str">
        <f t="shared" si="194"/>
        <v/>
      </c>
      <c r="BU36" t="str">
        <f t="shared" si="194"/>
        <v/>
      </c>
      <c r="BV36" t="str">
        <f t="shared" si="194"/>
        <v/>
      </c>
      <c r="BW36" t="str">
        <f t="shared" si="194"/>
        <v/>
      </c>
      <c r="BX36" t="str">
        <f t="shared" si="194"/>
        <v/>
      </c>
      <c r="BY36" t="str">
        <f t="shared" si="194"/>
        <v/>
      </c>
      <c r="BZ36" t="str">
        <f t="shared" si="194"/>
        <v/>
      </c>
      <c r="CA36" t="str">
        <f t="shared" si="194"/>
        <v/>
      </c>
      <c r="CB36" t="str">
        <f t="shared" si="194"/>
        <v/>
      </c>
      <c r="CC36" t="str">
        <f t="shared" si="194"/>
        <v/>
      </c>
      <c r="CD36" t="str">
        <f t="shared" si="194"/>
        <v/>
      </c>
      <c r="CE36">
        <f t="shared" si="194"/>
        <v>4</v>
      </c>
      <c r="CF36">
        <f t="shared" si="194"/>
        <v>3</v>
      </c>
      <c r="CG36">
        <f t="shared" si="194"/>
        <v>2</v>
      </c>
      <c r="CH36">
        <f t="shared" si="194"/>
        <v>1</v>
      </c>
      <c r="CI36">
        <f t="shared" si="194"/>
        <v>4</v>
      </c>
      <c r="CJ36">
        <f t="shared" si="194"/>
        <v>3</v>
      </c>
      <c r="CK36">
        <f t="shared" si="194"/>
        <v>2</v>
      </c>
      <c r="CL36">
        <f t="shared" si="194"/>
        <v>1</v>
      </c>
      <c r="CM36">
        <f t="shared" ref="CM36:DZ36" si="195">IFERROR(IF(CM$5=$F36,VLOOKUP($D36,$H$1:$J$4,3,0),IF(CL36&gt;1,CL36-1,IF(CL36=1,VLOOKUP($D36,$H$1:$J$4,3,0),""))),"")</f>
        <v>4</v>
      </c>
      <c r="CN36">
        <f t="shared" si="195"/>
        <v>3</v>
      </c>
      <c r="CO36">
        <f t="shared" si="195"/>
        <v>2</v>
      </c>
      <c r="CP36">
        <f t="shared" si="195"/>
        <v>1</v>
      </c>
      <c r="CQ36">
        <f t="shared" si="195"/>
        <v>4</v>
      </c>
      <c r="CR36">
        <f t="shared" si="195"/>
        <v>3</v>
      </c>
      <c r="CS36">
        <f t="shared" si="195"/>
        <v>2</v>
      </c>
      <c r="CT36">
        <f t="shared" si="195"/>
        <v>1</v>
      </c>
      <c r="CU36">
        <f t="shared" si="195"/>
        <v>4</v>
      </c>
      <c r="CV36">
        <f t="shared" si="195"/>
        <v>3</v>
      </c>
      <c r="CW36">
        <f t="shared" si="195"/>
        <v>2</v>
      </c>
      <c r="CX36">
        <f t="shared" si="195"/>
        <v>1</v>
      </c>
      <c r="CY36">
        <f t="shared" si="195"/>
        <v>4</v>
      </c>
      <c r="CZ36">
        <f t="shared" si="195"/>
        <v>3</v>
      </c>
      <c r="DA36">
        <f t="shared" si="195"/>
        <v>2</v>
      </c>
      <c r="DB36">
        <f t="shared" si="195"/>
        <v>1</v>
      </c>
      <c r="DC36">
        <f t="shared" si="195"/>
        <v>4</v>
      </c>
      <c r="DD36">
        <f t="shared" si="195"/>
        <v>3</v>
      </c>
      <c r="DE36">
        <f t="shared" si="195"/>
        <v>2</v>
      </c>
      <c r="DF36">
        <f t="shared" si="195"/>
        <v>1</v>
      </c>
      <c r="DG36">
        <f t="shared" si="195"/>
        <v>4</v>
      </c>
      <c r="DH36">
        <f t="shared" si="195"/>
        <v>3</v>
      </c>
      <c r="DI36">
        <f t="shared" si="195"/>
        <v>2</v>
      </c>
      <c r="DJ36">
        <f t="shared" si="195"/>
        <v>1</v>
      </c>
      <c r="DK36">
        <f t="shared" si="195"/>
        <v>4</v>
      </c>
      <c r="DL36">
        <f t="shared" si="195"/>
        <v>3</v>
      </c>
      <c r="DM36">
        <f t="shared" si="195"/>
        <v>2</v>
      </c>
      <c r="DN36">
        <f t="shared" si="195"/>
        <v>1</v>
      </c>
      <c r="DO36">
        <f t="shared" si="195"/>
        <v>4</v>
      </c>
      <c r="DP36">
        <f t="shared" si="195"/>
        <v>3</v>
      </c>
      <c r="DQ36">
        <f t="shared" si="195"/>
        <v>2</v>
      </c>
      <c r="DR36">
        <f t="shared" si="195"/>
        <v>1</v>
      </c>
      <c r="DS36">
        <f t="shared" si="195"/>
        <v>4</v>
      </c>
      <c r="DT36">
        <f t="shared" si="195"/>
        <v>3</v>
      </c>
      <c r="DU36">
        <f t="shared" si="195"/>
        <v>2</v>
      </c>
      <c r="DV36">
        <f t="shared" si="195"/>
        <v>1</v>
      </c>
      <c r="DW36">
        <f t="shared" si="195"/>
        <v>4</v>
      </c>
      <c r="DX36">
        <f t="shared" si="195"/>
        <v>3</v>
      </c>
      <c r="DY36">
        <f t="shared" si="195"/>
        <v>2</v>
      </c>
      <c r="DZ36">
        <f t="shared" si="195"/>
        <v>1</v>
      </c>
    </row>
    <row r="37" spans="1:130" x14ac:dyDescent="0.3">
      <c r="A37" t="s">
        <v>148</v>
      </c>
      <c r="B37" s="59">
        <v>4000</v>
      </c>
      <c r="C37" s="69"/>
      <c r="D37" t="s">
        <v>195</v>
      </c>
      <c r="E37" s="85">
        <v>0.2</v>
      </c>
      <c r="F37" s="57" t="s">
        <v>16</v>
      </c>
      <c r="G37" s="74">
        <f t="shared" si="133"/>
        <v>307.69230769230768</v>
      </c>
      <c r="H37">
        <f t="shared" si="134"/>
        <v>4</v>
      </c>
      <c r="I37" s="61">
        <f t="shared" si="135"/>
        <v>0</v>
      </c>
      <c r="J37" s="61">
        <f t="shared" si="136"/>
        <v>0</v>
      </c>
      <c r="K37" s="61">
        <f t="shared" si="137"/>
        <v>0</v>
      </c>
      <c r="L37" s="61">
        <f t="shared" si="138"/>
        <v>0</v>
      </c>
      <c r="M37" s="61">
        <f t="shared" si="139"/>
        <v>0</v>
      </c>
      <c r="N37" s="61">
        <f t="shared" si="140"/>
        <v>0</v>
      </c>
      <c r="O37" s="61">
        <f t="shared" si="141"/>
        <v>0</v>
      </c>
      <c r="P37" s="61">
        <f t="shared" si="142"/>
        <v>0</v>
      </c>
      <c r="Q37" s="61">
        <f t="shared" si="143"/>
        <v>0</v>
      </c>
      <c r="R37" s="61">
        <f t="shared" si="144"/>
        <v>0</v>
      </c>
      <c r="S37" s="61">
        <f t="shared" si="145"/>
        <v>0</v>
      </c>
      <c r="T37" s="61">
        <f t="shared" si="146"/>
        <v>0</v>
      </c>
      <c r="U37" s="61">
        <f t="shared" si="147"/>
        <v>0</v>
      </c>
      <c r="V37" s="61">
        <f t="shared" si="148"/>
        <v>307.69230769230768</v>
      </c>
      <c r="W37" s="61">
        <f t="shared" si="149"/>
        <v>0</v>
      </c>
      <c r="X37" s="61">
        <f t="shared" si="150"/>
        <v>0</v>
      </c>
      <c r="Y37" s="61">
        <f t="shared" si="151"/>
        <v>0</v>
      </c>
      <c r="Z37" s="61">
        <f t="shared" si="152"/>
        <v>307.69230769230768</v>
      </c>
      <c r="AA37" s="61">
        <f t="shared" si="153"/>
        <v>0</v>
      </c>
      <c r="AB37" s="61">
        <f t="shared" si="154"/>
        <v>0</v>
      </c>
      <c r="AC37" s="61">
        <f t="shared" si="155"/>
        <v>0</v>
      </c>
      <c r="AD37" s="61">
        <f t="shared" si="156"/>
        <v>307.69230769230768</v>
      </c>
      <c r="AE37" s="61">
        <f t="shared" si="157"/>
        <v>0</v>
      </c>
      <c r="AF37" s="61">
        <f t="shared" si="158"/>
        <v>0</v>
      </c>
      <c r="AG37" s="61">
        <f t="shared" si="159"/>
        <v>0</v>
      </c>
      <c r="AH37" s="61">
        <f t="shared" si="160"/>
        <v>307.69230769230768</v>
      </c>
      <c r="AI37" s="61">
        <f t="shared" si="161"/>
        <v>0</v>
      </c>
      <c r="AJ37" s="61">
        <f t="shared" si="162"/>
        <v>0</v>
      </c>
      <c r="AK37" s="61">
        <f t="shared" si="163"/>
        <v>0</v>
      </c>
      <c r="AL37" s="61">
        <f t="shared" si="164"/>
        <v>307.69230769230768</v>
      </c>
      <c r="AM37" s="61">
        <f t="shared" si="165"/>
        <v>0</v>
      </c>
      <c r="AN37" s="61">
        <f t="shared" si="166"/>
        <v>0</v>
      </c>
      <c r="AO37" s="61">
        <f t="shared" si="167"/>
        <v>0</v>
      </c>
      <c r="AP37" s="61">
        <f t="shared" si="168"/>
        <v>307.69230769230768</v>
      </c>
      <c r="AQ37" s="61">
        <f t="shared" si="169"/>
        <v>0</v>
      </c>
      <c r="AR37" s="61">
        <f t="shared" si="170"/>
        <v>0</v>
      </c>
      <c r="AS37" s="61">
        <f t="shared" si="171"/>
        <v>0</v>
      </c>
      <c r="AT37" s="61">
        <f t="shared" si="172"/>
        <v>307.69230769230768</v>
      </c>
      <c r="AU37" s="61">
        <f t="shared" si="173"/>
        <v>0</v>
      </c>
      <c r="AV37" s="61">
        <f t="shared" si="174"/>
        <v>0</v>
      </c>
      <c r="AW37" s="61">
        <f t="shared" si="175"/>
        <v>0</v>
      </c>
      <c r="AX37" s="61">
        <f t="shared" si="176"/>
        <v>307.69230769230768</v>
      </c>
      <c r="AY37" s="61">
        <f t="shared" si="177"/>
        <v>0</v>
      </c>
      <c r="AZ37" s="61">
        <f t="shared" si="178"/>
        <v>0</v>
      </c>
      <c r="BA37" s="61">
        <f t="shared" si="179"/>
        <v>0</v>
      </c>
      <c r="BB37" s="61">
        <f t="shared" si="180"/>
        <v>307.69230769230768</v>
      </c>
      <c r="BC37" s="61">
        <f t="shared" si="181"/>
        <v>0</v>
      </c>
      <c r="BD37" s="61">
        <f t="shared" si="182"/>
        <v>0</v>
      </c>
      <c r="BE37" s="61">
        <f t="shared" si="183"/>
        <v>0</v>
      </c>
      <c r="BF37" s="61">
        <f t="shared" si="184"/>
        <v>307.69230769230768</v>
      </c>
      <c r="BG37" s="61">
        <f t="shared" si="185"/>
        <v>0</v>
      </c>
      <c r="BH37" s="61">
        <f t="shared" si="186"/>
        <v>0</v>
      </c>
      <c r="BI37" s="61">
        <f t="shared" si="187"/>
        <v>0</v>
      </c>
      <c r="BJ37" s="61">
        <f t="shared" si="188"/>
        <v>307.69230769230768</v>
      </c>
      <c r="BK37" s="61">
        <f t="shared" si="189"/>
        <v>0</v>
      </c>
      <c r="BL37" s="61">
        <f t="shared" si="190"/>
        <v>0</v>
      </c>
      <c r="BM37" s="61">
        <f t="shared" si="191"/>
        <v>0</v>
      </c>
      <c r="BN37" s="61">
        <f t="shared" si="192"/>
        <v>307.69230769230768</v>
      </c>
      <c r="BO37" s="61">
        <f t="shared" si="193"/>
        <v>0</v>
      </c>
      <c r="BT37" t="str">
        <f t="shared" ref="BT37:DZ39" si="196">IFERROR(IF(BT$5=$F37,VLOOKUP($D37,$H$1:$J$4,3,0),IF(BS37&gt;1,BS37-1,IF(BS37=1,VLOOKUP($D37,$H$1:$J$4,3,0),""))),"")</f>
        <v/>
      </c>
      <c r="BU37" t="str">
        <f t="shared" si="196"/>
        <v/>
      </c>
      <c r="BV37" t="str">
        <f t="shared" si="196"/>
        <v/>
      </c>
      <c r="BW37" t="str">
        <f t="shared" si="196"/>
        <v/>
      </c>
      <c r="BX37" t="str">
        <f t="shared" si="196"/>
        <v/>
      </c>
      <c r="BY37" t="str">
        <f t="shared" si="196"/>
        <v/>
      </c>
      <c r="BZ37" t="str">
        <f t="shared" si="196"/>
        <v/>
      </c>
      <c r="CA37" t="str">
        <f t="shared" si="196"/>
        <v/>
      </c>
      <c r="CB37" t="str">
        <f t="shared" si="196"/>
        <v/>
      </c>
      <c r="CC37" t="str">
        <f t="shared" si="196"/>
        <v/>
      </c>
      <c r="CD37" t="str">
        <f t="shared" si="196"/>
        <v/>
      </c>
      <c r="CE37" t="str">
        <f t="shared" si="196"/>
        <v/>
      </c>
      <c r="CF37" t="str">
        <f t="shared" si="196"/>
        <v/>
      </c>
      <c r="CG37">
        <f t="shared" si="196"/>
        <v>4</v>
      </c>
      <c r="CH37">
        <f t="shared" si="196"/>
        <v>3</v>
      </c>
      <c r="CI37">
        <f t="shared" si="196"/>
        <v>2</v>
      </c>
      <c r="CJ37">
        <f t="shared" si="196"/>
        <v>1</v>
      </c>
      <c r="CK37">
        <f t="shared" si="196"/>
        <v>4</v>
      </c>
      <c r="CL37">
        <f t="shared" si="196"/>
        <v>3</v>
      </c>
      <c r="CM37">
        <f t="shared" si="196"/>
        <v>2</v>
      </c>
      <c r="CN37">
        <f t="shared" si="196"/>
        <v>1</v>
      </c>
      <c r="CO37">
        <f t="shared" si="196"/>
        <v>4</v>
      </c>
      <c r="CP37">
        <f t="shared" si="196"/>
        <v>3</v>
      </c>
      <c r="CQ37">
        <f t="shared" si="196"/>
        <v>2</v>
      </c>
      <c r="CR37">
        <f t="shared" si="196"/>
        <v>1</v>
      </c>
      <c r="CS37">
        <f t="shared" si="196"/>
        <v>4</v>
      </c>
      <c r="CT37">
        <f t="shared" si="196"/>
        <v>3</v>
      </c>
      <c r="CU37">
        <f t="shared" si="196"/>
        <v>2</v>
      </c>
      <c r="CV37">
        <f t="shared" si="196"/>
        <v>1</v>
      </c>
      <c r="CW37">
        <f t="shared" si="196"/>
        <v>4</v>
      </c>
      <c r="CX37">
        <f t="shared" si="196"/>
        <v>3</v>
      </c>
      <c r="CY37">
        <f t="shared" si="196"/>
        <v>2</v>
      </c>
      <c r="CZ37">
        <f t="shared" si="196"/>
        <v>1</v>
      </c>
      <c r="DA37">
        <f t="shared" si="196"/>
        <v>4</v>
      </c>
      <c r="DB37">
        <f t="shared" si="196"/>
        <v>3</v>
      </c>
      <c r="DC37">
        <f t="shared" si="196"/>
        <v>2</v>
      </c>
      <c r="DD37">
        <f t="shared" si="196"/>
        <v>1</v>
      </c>
      <c r="DE37">
        <f t="shared" si="196"/>
        <v>4</v>
      </c>
      <c r="DF37">
        <f t="shared" si="196"/>
        <v>3</v>
      </c>
      <c r="DG37">
        <f t="shared" si="196"/>
        <v>2</v>
      </c>
      <c r="DH37">
        <f t="shared" si="196"/>
        <v>1</v>
      </c>
      <c r="DI37">
        <f t="shared" si="196"/>
        <v>4</v>
      </c>
      <c r="DJ37">
        <f t="shared" si="196"/>
        <v>3</v>
      </c>
      <c r="DK37">
        <f t="shared" si="196"/>
        <v>2</v>
      </c>
      <c r="DL37">
        <f t="shared" si="196"/>
        <v>1</v>
      </c>
      <c r="DM37">
        <f t="shared" si="196"/>
        <v>4</v>
      </c>
      <c r="DN37">
        <f t="shared" si="196"/>
        <v>3</v>
      </c>
      <c r="DO37">
        <f t="shared" si="196"/>
        <v>2</v>
      </c>
      <c r="DP37">
        <f t="shared" si="196"/>
        <v>1</v>
      </c>
      <c r="DQ37">
        <f t="shared" si="196"/>
        <v>4</v>
      </c>
      <c r="DR37">
        <f t="shared" si="196"/>
        <v>3</v>
      </c>
      <c r="DS37">
        <f t="shared" si="196"/>
        <v>2</v>
      </c>
      <c r="DT37">
        <f t="shared" si="196"/>
        <v>1</v>
      </c>
      <c r="DU37">
        <f t="shared" si="196"/>
        <v>4</v>
      </c>
      <c r="DV37">
        <f t="shared" si="196"/>
        <v>3</v>
      </c>
      <c r="DW37">
        <f t="shared" si="196"/>
        <v>2</v>
      </c>
      <c r="DX37">
        <f t="shared" si="196"/>
        <v>1</v>
      </c>
      <c r="DY37">
        <f t="shared" si="196"/>
        <v>4</v>
      </c>
      <c r="DZ37">
        <f t="shared" si="196"/>
        <v>3</v>
      </c>
    </row>
    <row r="38" spans="1:130" x14ac:dyDescent="0.3">
      <c r="A38" t="s">
        <v>191</v>
      </c>
      <c r="B38" s="59">
        <v>2000</v>
      </c>
      <c r="C38" s="69"/>
      <c r="D38" t="s">
        <v>195</v>
      </c>
      <c r="E38" s="85">
        <v>0.2</v>
      </c>
      <c r="F38" s="57" t="s">
        <v>18</v>
      </c>
      <c r="G38" s="74">
        <f t="shared" si="133"/>
        <v>153.84615384615384</v>
      </c>
      <c r="H38">
        <f t="shared" si="134"/>
        <v>4</v>
      </c>
      <c r="I38" s="61">
        <f t="shared" si="135"/>
        <v>0</v>
      </c>
      <c r="J38" s="61">
        <f t="shared" si="136"/>
        <v>0</v>
      </c>
      <c r="K38" s="61">
        <f t="shared" si="137"/>
        <v>0</v>
      </c>
      <c r="L38" s="61">
        <f t="shared" si="138"/>
        <v>0</v>
      </c>
      <c r="M38" s="61">
        <f t="shared" si="139"/>
        <v>0</v>
      </c>
      <c r="N38" s="61">
        <f t="shared" si="140"/>
        <v>0</v>
      </c>
      <c r="O38" s="61">
        <f t="shared" si="141"/>
        <v>0</v>
      </c>
      <c r="P38" s="61">
        <f t="shared" si="142"/>
        <v>0</v>
      </c>
      <c r="Q38" s="61">
        <f t="shared" si="143"/>
        <v>0</v>
      </c>
      <c r="R38" s="61">
        <f t="shared" si="144"/>
        <v>0</v>
      </c>
      <c r="S38" s="61">
        <f t="shared" si="145"/>
        <v>0</v>
      </c>
      <c r="T38" s="61">
        <f t="shared" si="146"/>
        <v>0</v>
      </c>
      <c r="U38" s="61">
        <f t="shared" si="147"/>
        <v>0</v>
      </c>
      <c r="V38" s="61">
        <f t="shared" si="148"/>
        <v>0</v>
      </c>
      <c r="W38" s="61">
        <f t="shared" si="149"/>
        <v>0</v>
      </c>
      <c r="X38" s="61">
        <f t="shared" si="150"/>
        <v>153.84615384615384</v>
      </c>
      <c r="Y38" s="61">
        <f t="shared" si="151"/>
        <v>0</v>
      </c>
      <c r="Z38" s="61">
        <f t="shared" si="152"/>
        <v>0</v>
      </c>
      <c r="AA38" s="61">
        <f t="shared" si="153"/>
        <v>0</v>
      </c>
      <c r="AB38" s="61">
        <f t="shared" si="154"/>
        <v>153.84615384615384</v>
      </c>
      <c r="AC38" s="61">
        <f t="shared" si="155"/>
        <v>0</v>
      </c>
      <c r="AD38" s="61">
        <f t="shared" si="156"/>
        <v>0</v>
      </c>
      <c r="AE38" s="61">
        <f t="shared" si="157"/>
        <v>0</v>
      </c>
      <c r="AF38" s="61">
        <f t="shared" si="158"/>
        <v>153.84615384615384</v>
      </c>
      <c r="AG38" s="61">
        <f t="shared" si="159"/>
        <v>0</v>
      </c>
      <c r="AH38" s="61">
        <f t="shared" si="160"/>
        <v>0</v>
      </c>
      <c r="AI38" s="61">
        <f t="shared" si="161"/>
        <v>0</v>
      </c>
      <c r="AJ38" s="61">
        <f t="shared" si="162"/>
        <v>153.84615384615384</v>
      </c>
      <c r="AK38" s="61">
        <f t="shared" si="163"/>
        <v>0</v>
      </c>
      <c r="AL38" s="61">
        <f t="shared" si="164"/>
        <v>0</v>
      </c>
      <c r="AM38" s="61">
        <f t="shared" si="165"/>
        <v>0</v>
      </c>
      <c r="AN38" s="61">
        <f t="shared" si="166"/>
        <v>153.84615384615384</v>
      </c>
      <c r="AO38" s="61">
        <f t="shared" si="167"/>
        <v>0</v>
      </c>
      <c r="AP38" s="61">
        <f t="shared" si="168"/>
        <v>0</v>
      </c>
      <c r="AQ38" s="61">
        <f t="shared" si="169"/>
        <v>0</v>
      </c>
      <c r="AR38" s="61">
        <f t="shared" si="170"/>
        <v>153.84615384615384</v>
      </c>
      <c r="AS38" s="61">
        <f t="shared" si="171"/>
        <v>0</v>
      </c>
      <c r="AT38" s="61">
        <f t="shared" si="172"/>
        <v>0</v>
      </c>
      <c r="AU38" s="61">
        <f t="shared" si="173"/>
        <v>0</v>
      </c>
      <c r="AV38" s="61">
        <f t="shared" si="174"/>
        <v>153.84615384615384</v>
      </c>
      <c r="AW38" s="61">
        <f t="shared" si="175"/>
        <v>0</v>
      </c>
      <c r="AX38" s="61">
        <f t="shared" si="176"/>
        <v>0</v>
      </c>
      <c r="AY38" s="61">
        <f t="shared" si="177"/>
        <v>0</v>
      </c>
      <c r="AZ38" s="61">
        <f t="shared" si="178"/>
        <v>153.84615384615384</v>
      </c>
      <c r="BA38" s="61">
        <f t="shared" si="179"/>
        <v>0</v>
      </c>
      <c r="BB38" s="61">
        <f t="shared" si="180"/>
        <v>0</v>
      </c>
      <c r="BC38" s="61">
        <f t="shared" si="181"/>
        <v>0</v>
      </c>
      <c r="BD38" s="61">
        <f t="shared" si="182"/>
        <v>153.84615384615384</v>
      </c>
      <c r="BE38" s="61">
        <f t="shared" si="183"/>
        <v>0</v>
      </c>
      <c r="BF38" s="61">
        <f t="shared" si="184"/>
        <v>0</v>
      </c>
      <c r="BG38" s="61">
        <f t="shared" si="185"/>
        <v>0</v>
      </c>
      <c r="BH38" s="61">
        <f t="shared" si="186"/>
        <v>153.84615384615384</v>
      </c>
      <c r="BI38" s="61">
        <f t="shared" si="187"/>
        <v>0</v>
      </c>
      <c r="BJ38" s="61">
        <f t="shared" si="188"/>
        <v>0</v>
      </c>
      <c r="BK38" s="61">
        <f t="shared" si="189"/>
        <v>0</v>
      </c>
      <c r="BL38" s="61">
        <f t="shared" si="190"/>
        <v>153.84615384615384</v>
      </c>
      <c r="BM38" s="61">
        <f t="shared" si="191"/>
        <v>0</v>
      </c>
      <c r="BN38" s="61">
        <f t="shared" si="192"/>
        <v>0</v>
      </c>
      <c r="BO38" s="61">
        <f t="shared" si="193"/>
        <v>0</v>
      </c>
      <c r="BT38" t="str">
        <f t="shared" si="196"/>
        <v/>
      </c>
      <c r="BU38" t="str">
        <f t="shared" si="196"/>
        <v/>
      </c>
      <c r="BV38" t="str">
        <f t="shared" si="196"/>
        <v/>
      </c>
      <c r="BW38" t="str">
        <f t="shared" si="196"/>
        <v/>
      </c>
      <c r="BX38" t="str">
        <f t="shared" si="196"/>
        <v/>
      </c>
      <c r="BY38" t="str">
        <f t="shared" si="196"/>
        <v/>
      </c>
      <c r="BZ38" t="str">
        <f t="shared" si="196"/>
        <v/>
      </c>
      <c r="CA38" t="str">
        <f t="shared" si="196"/>
        <v/>
      </c>
      <c r="CB38" t="str">
        <f t="shared" si="196"/>
        <v/>
      </c>
      <c r="CC38" t="str">
        <f t="shared" si="196"/>
        <v/>
      </c>
      <c r="CD38" t="str">
        <f t="shared" si="196"/>
        <v/>
      </c>
      <c r="CE38" t="str">
        <f t="shared" si="196"/>
        <v/>
      </c>
      <c r="CF38" t="str">
        <f t="shared" si="196"/>
        <v/>
      </c>
      <c r="CG38" t="str">
        <f t="shared" si="196"/>
        <v/>
      </c>
      <c r="CH38" t="str">
        <f t="shared" si="196"/>
        <v/>
      </c>
      <c r="CI38">
        <f t="shared" si="196"/>
        <v>4</v>
      </c>
      <c r="CJ38">
        <f t="shared" si="196"/>
        <v>3</v>
      </c>
      <c r="CK38">
        <f t="shared" si="196"/>
        <v>2</v>
      </c>
      <c r="CL38">
        <f t="shared" si="196"/>
        <v>1</v>
      </c>
      <c r="CM38">
        <f t="shared" si="196"/>
        <v>4</v>
      </c>
      <c r="CN38">
        <f t="shared" si="196"/>
        <v>3</v>
      </c>
      <c r="CO38">
        <f t="shared" si="196"/>
        <v>2</v>
      </c>
      <c r="CP38">
        <f t="shared" si="196"/>
        <v>1</v>
      </c>
      <c r="CQ38">
        <f t="shared" si="196"/>
        <v>4</v>
      </c>
      <c r="CR38">
        <f t="shared" si="196"/>
        <v>3</v>
      </c>
      <c r="CS38">
        <f t="shared" si="196"/>
        <v>2</v>
      </c>
      <c r="CT38">
        <f t="shared" si="196"/>
        <v>1</v>
      </c>
      <c r="CU38">
        <f t="shared" si="196"/>
        <v>4</v>
      </c>
      <c r="CV38">
        <f t="shared" si="196"/>
        <v>3</v>
      </c>
      <c r="CW38">
        <f t="shared" si="196"/>
        <v>2</v>
      </c>
      <c r="CX38">
        <f t="shared" si="196"/>
        <v>1</v>
      </c>
      <c r="CY38">
        <f t="shared" si="196"/>
        <v>4</v>
      </c>
      <c r="CZ38">
        <f t="shared" si="196"/>
        <v>3</v>
      </c>
      <c r="DA38">
        <f t="shared" si="196"/>
        <v>2</v>
      </c>
      <c r="DB38">
        <f t="shared" si="196"/>
        <v>1</v>
      </c>
      <c r="DC38">
        <f t="shared" si="196"/>
        <v>4</v>
      </c>
      <c r="DD38">
        <f t="shared" si="196"/>
        <v>3</v>
      </c>
      <c r="DE38">
        <f t="shared" si="196"/>
        <v>2</v>
      </c>
      <c r="DF38">
        <f t="shared" si="196"/>
        <v>1</v>
      </c>
      <c r="DG38">
        <f t="shared" si="196"/>
        <v>4</v>
      </c>
      <c r="DH38">
        <f t="shared" si="196"/>
        <v>3</v>
      </c>
      <c r="DI38">
        <f t="shared" si="196"/>
        <v>2</v>
      </c>
      <c r="DJ38">
        <f t="shared" si="196"/>
        <v>1</v>
      </c>
      <c r="DK38">
        <f t="shared" si="196"/>
        <v>4</v>
      </c>
      <c r="DL38">
        <f t="shared" si="196"/>
        <v>3</v>
      </c>
      <c r="DM38">
        <f t="shared" si="196"/>
        <v>2</v>
      </c>
      <c r="DN38">
        <f t="shared" si="196"/>
        <v>1</v>
      </c>
      <c r="DO38">
        <f t="shared" si="196"/>
        <v>4</v>
      </c>
      <c r="DP38">
        <f t="shared" si="196"/>
        <v>3</v>
      </c>
      <c r="DQ38">
        <f t="shared" si="196"/>
        <v>2</v>
      </c>
      <c r="DR38">
        <f t="shared" si="196"/>
        <v>1</v>
      </c>
      <c r="DS38">
        <f t="shared" si="196"/>
        <v>4</v>
      </c>
      <c r="DT38">
        <f t="shared" si="196"/>
        <v>3</v>
      </c>
      <c r="DU38">
        <f t="shared" si="196"/>
        <v>2</v>
      </c>
      <c r="DV38">
        <f t="shared" si="196"/>
        <v>1</v>
      </c>
      <c r="DW38">
        <f t="shared" si="196"/>
        <v>4</v>
      </c>
      <c r="DX38">
        <f t="shared" si="196"/>
        <v>3</v>
      </c>
      <c r="DY38">
        <f t="shared" si="196"/>
        <v>2</v>
      </c>
      <c r="DZ38">
        <f t="shared" si="196"/>
        <v>1</v>
      </c>
    </row>
    <row r="39" spans="1:130" x14ac:dyDescent="0.3">
      <c r="A39" t="s">
        <v>192</v>
      </c>
      <c r="B39" s="59">
        <v>600</v>
      </c>
      <c r="C39" s="69"/>
      <c r="D39" t="s">
        <v>195</v>
      </c>
      <c r="E39" s="85">
        <v>0.2</v>
      </c>
      <c r="F39" s="57" t="s">
        <v>9</v>
      </c>
      <c r="G39" s="74">
        <f t="shared" si="133"/>
        <v>46.153846153846153</v>
      </c>
      <c r="H39">
        <f t="shared" si="134"/>
        <v>4</v>
      </c>
      <c r="I39" s="61">
        <f t="shared" si="135"/>
        <v>0</v>
      </c>
      <c r="J39" s="61">
        <f t="shared" si="136"/>
        <v>0</v>
      </c>
      <c r="K39" s="61">
        <f t="shared" si="137"/>
        <v>0</v>
      </c>
      <c r="L39" s="61">
        <f t="shared" si="138"/>
        <v>0</v>
      </c>
      <c r="M39" s="61">
        <f t="shared" si="139"/>
        <v>0</v>
      </c>
      <c r="N39" s="61">
        <f t="shared" si="140"/>
        <v>0</v>
      </c>
      <c r="O39" s="61">
        <f t="shared" si="141"/>
        <v>46.153846153846153</v>
      </c>
      <c r="P39" s="61">
        <f t="shared" si="142"/>
        <v>0</v>
      </c>
      <c r="Q39" s="61">
        <f t="shared" si="143"/>
        <v>0</v>
      </c>
      <c r="R39" s="61">
        <f t="shared" si="144"/>
        <v>0</v>
      </c>
      <c r="S39" s="61">
        <f t="shared" si="145"/>
        <v>46.153846153846153</v>
      </c>
      <c r="T39" s="61">
        <f t="shared" si="146"/>
        <v>0</v>
      </c>
      <c r="U39" s="61">
        <f t="shared" si="147"/>
        <v>0</v>
      </c>
      <c r="V39" s="61">
        <f t="shared" si="148"/>
        <v>0</v>
      </c>
      <c r="W39" s="61">
        <f t="shared" si="149"/>
        <v>46.153846153846153</v>
      </c>
      <c r="X39" s="61">
        <f t="shared" si="150"/>
        <v>0</v>
      </c>
      <c r="Y39" s="61">
        <f t="shared" si="151"/>
        <v>0</v>
      </c>
      <c r="Z39" s="61">
        <f t="shared" si="152"/>
        <v>0</v>
      </c>
      <c r="AA39" s="61">
        <f t="shared" si="153"/>
        <v>46.153846153846153</v>
      </c>
      <c r="AB39" s="61">
        <f t="shared" si="154"/>
        <v>0</v>
      </c>
      <c r="AC39" s="61">
        <f t="shared" si="155"/>
        <v>0</v>
      </c>
      <c r="AD39" s="61">
        <f t="shared" si="156"/>
        <v>0</v>
      </c>
      <c r="AE39" s="61">
        <f t="shared" si="157"/>
        <v>46.153846153846153</v>
      </c>
      <c r="AF39" s="61">
        <f t="shared" si="158"/>
        <v>0</v>
      </c>
      <c r="AG39" s="61">
        <f t="shared" si="159"/>
        <v>0</v>
      </c>
      <c r="AH39" s="61">
        <f t="shared" si="160"/>
        <v>0</v>
      </c>
      <c r="AI39" s="61">
        <f t="shared" si="161"/>
        <v>46.153846153846153</v>
      </c>
      <c r="AJ39" s="61">
        <f t="shared" si="162"/>
        <v>0</v>
      </c>
      <c r="AK39" s="61">
        <f t="shared" si="163"/>
        <v>0</v>
      </c>
      <c r="AL39" s="61">
        <f t="shared" si="164"/>
        <v>0</v>
      </c>
      <c r="AM39" s="61">
        <f t="shared" si="165"/>
        <v>46.153846153846153</v>
      </c>
      <c r="AN39" s="61">
        <f t="shared" si="166"/>
        <v>0</v>
      </c>
      <c r="AO39" s="61">
        <f t="shared" si="167"/>
        <v>0</v>
      </c>
      <c r="AP39" s="61">
        <f t="shared" si="168"/>
        <v>0</v>
      </c>
      <c r="AQ39" s="61">
        <f t="shared" si="169"/>
        <v>46.153846153846153</v>
      </c>
      <c r="AR39" s="61">
        <f t="shared" si="170"/>
        <v>0</v>
      </c>
      <c r="AS39" s="61">
        <f t="shared" si="171"/>
        <v>0</v>
      </c>
      <c r="AT39" s="61">
        <f t="shared" si="172"/>
        <v>0</v>
      </c>
      <c r="AU39" s="61">
        <f t="shared" si="173"/>
        <v>46.153846153846153</v>
      </c>
      <c r="AV39" s="61">
        <f t="shared" si="174"/>
        <v>0</v>
      </c>
      <c r="AW39" s="61">
        <f t="shared" si="175"/>
        <v>0</v>
      </c>
      <c r="AX39" s="61">
        <f t="shared" si="176"/>
        <v>0</v>
      </c>
      <c r="AY39" s="61">
        <f t="shared" si="177"/>
        <v>46.153846153846153</v>
      </c>
      <c r="AZ39" s="61">
        <f t="shared" si="178"/>
        <v>0</v>
      </c>
      <c r="BA39" s="61">
        <f t="shared" si="179"/>
        <v>0</v>
      </c>
      <c r="BB39" s="61">
        <f t="shared" si="180"/>
        <v>0</v>
      </c>
      <c r="BC39" s="61">
        <f t="shared" si="181"/>
        <v>46.153846153846153</v>
      </c>
      <c r="BD39" s="61">
        <f t="shared" si="182"/>
        <v>0</v>
      </c>
      <c r="BE39" s="61">
        <f t="shared" si="183"/>
        <v>0</v>
      </c>
      <c r="BF39" s="61">
        <f t="shared" si="184"/>
        <v>0</v>
      </c>
      <c r="BG39" s="61">
        <f t="shared" si="185"/>
        <v>46.153846153846153</v>
      </c>
      <c r="BH39" s="61">
        <f t="shared" si="186"/>
        <v>0</v>
      </c>
      <c r="BI39" s="61">
        <f t="shared" si="187"/>
        <v>0</v>
      </c>
      <c r="BJ39" s="61">
        <f t="shared" si="188"/>
        <v>0</v>
      </c>
      <c r="BK39" s="61">
        <f t="shared" si="189"/>
        <v>46.153846153846153</v>
      </c>
      <c r="BL39" s="61">
        <f t="shared" si="190"/>
        <v>0</v>
      </c>
      <c r="BM39" s="61">
        <f t="shared" si="191"/>
        <v>0</v>
      </c>
      <c r="BN39" s="61">
        <f t="shared" si="192"/>
        <v>0</v>
      </c>
      <c r="BO39" s="61">
        <f t="shared" si="193"/>
        <v>46.153846153846153</v>
      </c>
      <c r="BT39" t="str">
        <f t="shared" si="196"/>
        <v/>
      </c>
      <c r="BU39" t="str">
        <f t="shared" si="196"/>
        <v/>
      </c>
      <c r="BV39" t="str">
        <f t="shared" si="196"/>
        <v/>
      </c>
      <c r="BW39" t="str">
        <f t="shared" si="196"/>
        <v/>
      </c>
      <c r="BX39" t="str">
        <f t="shared" si="196"/>
        <v/>
      </c>
      <c r="BY39" t="str">
        <f t="shared" si="196"/>
        <v/>
      </c>
      <c r="BZ39">
        <f t="shared" si="196"/>
        <v>4</v>
      </c>
      <c r="CA39">
        <f t="shared" si="196"/>
        <v>3</v>
      </c>
      <c r="CB39">
        <f t="shared" si="196"/>
        <v>2</v>
      </c>
      <c r="CC39">
        <f t="shared" si="196"/>
        <v>1</v>
      </c>
      <c r="CD39">
        <f t="shared" si="196"/>
        <v>4</v>
      </c>
      <c r="CE39">
        <f t="shared" si="196"/>
        <v>3</v>
      </c>
      <c r="CF39">
        <f t="shared" si="196"/>
        <v>2</v>
      </c>
      <c r="CG39">
        <f t="shared" si="196"/>
        <v>1</v>
      </c>
      <c r="CH39">
        <f t="shared" si="196"/>
        <v>4</v>
      </c>
      <c r="CI39">
        <f t="shared" si="196"/>
        <v>3</v>
      </c>
      <c r="CJ39">
        <f t="shared" si="196"/>
        <v>2</v>
      </c>
      <c r="CK39">
        <f t="shared" si="196"/>
        <v>1</v>
      </c>
      <c r="CL39">
        <f t="shared" si="196"/>
        <v>4</v>
      </c>
      <c r="CM39">
        <f t="shared" si="196"/>
        <v>3</v>
      </c>
      <c r="CN39">
        <f t="shared" si="196"/>
        <v>2</v>
      </c>
      <c r="CO39">
        <f t="shared" si="196"/>
        <v>1</v>
      </c>
      <c r="CP39">
        <f t="shared" si="196"/>
        <v>4</v>
      </c>
      <c r="CQ39">
        <f t="shared" si="196"/>
        <v>3</v>
      </c>
      <c r="CR39">
        <f t="shared" si="196"/>
        <v>2</v>
      </c>
      <c r="CS39">
        <f t="shared" si="196"/>
        <v>1</v>
      </c>
      <c r="CT39">
        <f t="shared" si="196"/>
        <v>4</v>
      </c>
      <c r="CU39">
        <f t="shared" si="196"/>
        <v>3</v>
      </c>
      <c r="CV39">
        <f t="shared" si="196"/>
        <v>2</v>
      </c>
      <c r="CW39">
        <f t="shared" si="196"/>
        <v>1</v>
      </c>
      <c r="CX39">
        <f t="shared" si="196"/>
        <v>4</v>
      </c>
      <c r="CY39">
        <f t="shared" si="196"/>
        <v>3</v>
      </c>
      <c r="CZ39">
        <f t="shared" si="196"/>
        <v>2</v>
      </c>
      <c r="DA39">
        <f t="shared" si="196"/>
        <v>1</v>
      </c>
      <c r="DB39">
        <f t="shared" si="196"/>
        <v>4</v>
      </c>
      <c r="DC39">
        <f t="shared" si="196"/>
        <v>3</v>
      </c>
      <c r="DD39">
        <f t="shared" si="196"/>
        <v>2</v>
      </c>
      <c r="DE39">
        <f t="shared" si="196"/>
        <v>1</v>
      </c>
      <c r="DF39">
        <f t="shared" si="196"/>
        <v>4</v>
      </c>
      <c r="DG39">
        <f t="shared" si="196"/>
        <v>3</v>
      </c>
      <c r="DH39">
        <f t="shared" si="196"/>
        <v>2</v>
      </c>
      <c r="DI39">
        <f t="shared" si="196"/>
        <v>1</v>
      </c>
      <c r="DJ39">
        <f t="shared" si="196"/>
        <v>4</v>
      </c>
      <c r="DK39">
        <f t="shared" si="196"/>
        <v>3</v>
      </c>
      <c r="DL39">
        <f t="shared" si="196"/>
        <v>2</v>
      </c>
      <c r="DM39">
        <f t="shared" si="196"/>
        <v>1</v>
      </c>
      <c r="DN39">
        <f t="shared" si="196"/>
        <v>4</v>
      </c>
      <c r="DO39">
        <f t="shared" si="196"/>
        <v>3</v>
      </c>
      <c r="DP39">
        <f t="shared" si="196"/>
        <v>2</v>
      </c>
      <c r="DQ39">
        <f t="shared" si="196"/>
        <v>1</v>
      </c>
      <c r="DR39">
        <f t="shared" si="196"/>
        <v>4</v>
      </c>
      <c r="DS39">
        <f t="shared" si="196"/>
        <v>3</v>
      </c>
      <c r="DT39">
        <f t="shared" si="196"/>
        <v>2</v>
      </c>
      <c r="DU39">
        <f t="shared" si="196"/>
        <v>1</v>
      </c>
      <c r="DV39">
        <f t="shared" si="196"/>
        <v>4</v>
      </c>
      <c r="DW39">
        <f t="shared" si="196"/>
        <v>3</v>
      </c>
      <c r="DX39">
        <f t="shared" si="196"/>
        <v>2</v>
      </c>
      <c r="DY39">
        <f t="shared" si="196"/>
        <v>1</v>
      </c>
      <c r="DZ39">
        <f t="shared" si="196"/>
        <v>4</v>
      </c>
    </row>
    <row r="40" spans="1:130" x14ac:dyDescent="0.3">
      <c r="B40" s="61"/>
      <c r="C40" s="68"/>
      <c r="E40" s="85"/>
      <c r="F40" s="57"/>
    </row>
    <row r="41" spans="1:130" x14ac:dyDescent="0.3">
      <c r="A41" s="12" t="s">
        <v>199</v>
      </c>
      <c r="B41" s="61"/>
      <c r="C41" s="68"/>
      <c r="E41" s="85"/>
      <c r="F41" s="57"/>
    </row>
    <row r="42" spans="1:130" x14ac:dyDescent="0.3">
      <c r="A42" t="s">
        <v>182</v>
      </c>
      <c r="B42" s="60">
        <f>$B$7*C42</f>
        <v>6792.9312306375041</v>
      </c>
      <c r="C42" s="67">
        <v>8.9999999999999993E-3</v>
      </c>
      <c r="D42" t="s">
        <v>195</v>
      </c>
      <c r="E42" s="85">
        <v>0</v>
      </c>
      <c r="F42" s="57" t="s">
        <v>10</v>
      </c>
      <c r="G42" s="74">
        <f t="shared" ref="G42:G43" si="197">B42/VLOOKUP(D42,$H$1:$I$4,2,0)</f>
        <v>522.53317158750031</v>
      </c>
      <c r="H42">
        <f t="shared" ref="H42:H43" si="198">VLOOKUP($D42,$H$1:$J$4,3,0)</f>
        <v>4</v>
      </c>
      <c r="I42" s="61">
        <f t="shared" ref="I42:I43" si="199">IF($H42=BT42,$G42,0)</f>
        <v>0</v>
      </c>
      <c r="J42" s="61">
        <f t="shared" ref="J42:J43" si="200">IF($H42=BU42,$G42,0)</f>
        <v>0</v>
      </c>
      <c r="K42" s="61">
        <f t="shared" ref="K42:K43" si="201">IF($H42=BV42,$G42,0)</f>
        <v>0</v>
      </c>
      <c r="L42" s="61">
        <f t="shared" ref="L42:L43" si="202">IF($H42=BW42,$G42,0)</f>
        <v>0</v>
      </c>
      <c r="M42" s="61">
        <f t="shared" ref="M42:M43" si="203">IF($H42=BX42,$G42,0)</f>
        <v>0</v>
      </c>
      <c r="N42" s="61">
        <f t="shared" ref="N42:N43" si="204">IF($H42=BY42,$G42,0)</f>
        <v>0</v>
      </c>
      <c r="O42" s="61">
        <f t="shared" ref="O42:O43" si="205">IF($H42=BZ42,$G42,0)</f>
        <v>0</v>
      </c>
      <c r="P42" s="61">
        <f t="shared" ref="P42:P43" si="206">IF($H42=CA42,$G42,0)</f>
        <v>522.53317158750031</v>
      </c>
      <c r="Q42" s="61">
        <f t="shared" ref="Q42:Q43" si="207">IF($H42=CB42,$G42,0)</f>
        <v>0</v>
      </c>
      <c r="R42" s="61">
        <f t="shared" ref="R42:R43" si="208">IF($H42=CC42,$G42,0)</f>
        <v>0</v>
      </c>
      <c r="S42" s="61">
        <f t="shared" ref="S42:S43" si="209">IF($H42=CD42,$G42,0)</f>
        <v>0</v>
      </c>
      <c r="T42" s="61">
        <f t="shared" ref="T42:T43" si="210">IF($H42=CE42,$G42,0)</f>
        <v>522.53317158750031</v>
      </c>
      <c r="U42" s="61">
        <f t="shared" ref="U42:U43" si="211">IF($H42=CF42,$G42,0)</f>
        <v>0</v>
      </c>
      <c r="V42" s="61">
        <f t="shared" ref="V42:V43" si="212">IF($H42=CG42,$G42,0)</f>
        <v>0</v>
      </c>
      <c r="W42" s="61">
        <f t="shared" ref="W42:W43" si="213">IF($H42=CH42,$G42,0)</f>
        <v>0</v>
      </c>
      <c r="X42" s="61">
        <f t="shared" ref="X42:X43" si="214">IF($H42=CI42,$G42,0)</f>
        <v>522.53317158750031</v>
      </c>
      <c r="Y42" s="61">
        <f t="shared" ref="Y42:Y43" si="215">IF($H42=CJ42,$G42,0)</f>
        <v>0</v>
      </c>
      <c r="Z42" s="61">
        <f t="shared" ref="Z42:Z43" si="216">IF($H42=CK42,$G42,0)</f>
        <v>0</v>
      </c>
      <c r="AA42" s="61">
        <f t="shared" ref="AA42:AA43" si="217">IF($H42=CL42,$G42,0)</f>
        <v>0</v>
      </c>
      <c r="AB42" s="61">
        <f t="shared" ref="AB42:AB43" si="218">IF($H42=CM42,$G42,0)</f>
        <v>522.53317158750031</v>
      </c>
      <c r="AC42" s="61">
        <f t="shared" ref="AC42:AC43" si="219">IF($H42=CN42,$G42,0)</f>
        <v>0</v>
      </c>
      <c r="AD42" s="61">
        <f t="shared" ref="AD42:AD43" si="220">IF($H42=CO42,$G42,0)</f>
        <v>0</v>
      </c>
      <c r="AE42" s="61">
        <f t="shared" ref="AE42:AE43" si="221">IF($H42=CP42,$G42,0)</f>
        <v>0</v>
      </c>
      <c r="AF42" s="61">
        <f t="shared" ref="AF42:AF43" si="222">IF($H42=CQ42,$G42,0)</f>
        <v>522.53317158750031</v>
      </c>
      <c r="AG42" s="61">
        <f t="shared" ref="AG42:AG43" si="223">IF($H42=CR42,$G42,0)</f>
        <v>0</v>
      </c>
      <c r="AH42" s="61">
        <f t="shared" ref="AH42:AH43" si="224">IF($H42=CS42,$G42,0)</f>
        <v>0</v>
      </c>
      <c r="AI42" s="61">
        <f t="shared" ref="AI42:AI43" si="225">IF($H42=CT42,$G42,0)</f>
        <v>0</v>
      </c>
      <c r="AJ42" s="61">
        <f t="shared" ref="AJ42:AJ43" si="226">IF($H42=CU42,$G42,0)</f>
        <v>522.53317158750031</v>
      </c>
      <c r="AK42" s="61">
        <f t="shared" ref="AK42:AK43" si="227">IF($H42=CV42,$G42,0)</f>
        <v>0</v>
      </c>
      <c r="AL42" s="61">
        <f t="shared" ref="AL42:AL43" si="228">IF($H42=CW42,$G42,0)</f>
        <v>0</v>
      </c>
      <c r="AM42" s="61">
        <f t="shared" ref="AM42:AM43" si="229">IF($H42=CX42,$G42,0)</f>
        <v>0</v>
      </c>
      <c r="AN42" s="61">
        <f t="shared" ref="AN42:AN43" si="230">IF($H42=CY42,$G42,0)</f>
        <v>522.53317158750031</v>
      </c>
      <c r="AO42" s="61">
        <f t="shared" ref="AO42:AO43" si="231">IF($H42=CZ42,$G42,0)</f>
        <v>0</v>
      </c>
      <c r="AP42" s="61">
        <f t="shared" ref="AP42:AP43" si="232">IF($H42=DA42,$G42,0)</f>
        <v>0</v>
      </c>
      <c r="AQ42" s="61">
        <f t="shared" ref="AQ42:AQ43" si="233">IF($H42=DB42,$G42,0)</f>
        <v>0</v>
      </c>
      <c r="AR42" s="61">
        <f t="shared" ref="AR42:AR43" si="234">IF($H42=DC42,$G42,0)</f>
        <v>522.53317158750031</v>
      </c>
      <c r="AS42" s="61">
        <f t="shared" ref="AS42:AS43" si="235">IF($H42=DD42,$G42,0)</f>
        <v>0</v>
      </c>
      <c r="AT42" s="61">
        <f t="shared" ref="AT42:AT43" si="236">IF($H42=DE42,$G42,0)</f>
        <v>0</v>
      </c>
      <c r="AU42" s="61">
        <f t="shared" ref="AU42:AU43" si="237">IF($H42=DF42,$G42,0)</f>
        <v>0</v>
      </c>
      <c r="AV42" s="61">
        <f t="shared" ref="AV42:AV43" si="238">IF($H42=DG42,$G42,0)</f>
        <v>522.53317158750031</v>
      </c>
      <c r="AW42" s="61">
        <f t="shared" ref="AW42:AW43" si="239">IF($H42=DH42,$G42,0)</f>
        <v>0</v>
      </c>
      <c r="AX42" s="61">
        <f t="shared" ref="AX42:AX43" si="240">IF($H42=DI42,$G42,0)</f>
        <v>0</v>
      </c>
      <c r="AY42" s="61">
        <f t="shared" ref="AY42:AY43" si="241">IF($H42=DJ42,$G42,0)</f>
        <v>0</v>
      </c>
      <c r="AZ42" s="61">
        <f t="shared" ref="AZ42:AZ43" si="242">IF($H42=DK42,$G42,0)</f>
        <v>522.53317158750031</v>
      </c>
      <c r="BA42" s="61">
        <f t="shared" ref="BA42:BA43" si="243">IF($H42=DL42,$G42,0)</f>
        <v>0</v>
      </c>
      <c r="BB42" s="61">
        <f t="shared" ref="BB42:BB43" si="244">IF($H42=DM42,$G42,0)</f>
        <v>0</v>
      </c>
      <c r="BC42" s="61">
        <f t="shared" ref="BC42:BC43" si="245">IF($H42=DN42,$G42,0)</f>
        <v>0</v>
      </c>
      <c r="BD42" s="61">
        <f t="shared" ref="BD42:BD43" si="246">IF($H42=DO42,$G42,0)</f>
        <v>522.53317158750031</v>
      </c>
      <c r="BE42" s="61">
        <f t="shared" ref="BE42:BE43" si="247">IF($H42=DP42,$G42,0)</f>
        <v>0</v>
      </c>
      <c r="BF42" s="61">
        <f t="shared" ref="BF42:BF43" si="248">IF($H42=DQ42,$G42,0)</f>
        <v>0</v>
      </c>
      <c r="BG42" s="61">
        <f t="shared" ref="BG42:BG43" si="249">IF($H42=DR42,$G42,0)</f>
        <v>0</v>
      </c>
      <c r="BH42" s="61">
        <f t="shared" ref="BH42:BH43" si="250">IF($H42=DS42,$G42,0)</f>
        <v>522.53317158750031</v>
      </c>
      <c r="BI42" s="61">
        <f t="shared" ref="BI42:BI43" si="251">IF($H42=DT42,$G42,0)</f>
        <v>0</v>
      </c>
      <c r="BJ42" s="61">
        <f t="shared" ref="BJ42:BJ43" si="252">IF($H42=DU42,$G42,0)</f>
        <v>0</v>
      </c>
      <c r="BK42" s="61">
        <f t="shared" ref="BK42:BK43" si="253">IF($H42=DV42,$G42,0)</f>
        <v>0</v>
      </c>
      <c r="BL42" s="61">
        <f t="shared" ref="BL42:BL43" si="254">IF($H42=DW42,$G42,0)</f>
        <v>522.53317158750031</v>
      </c>
      <c r="BM42" s="61">
        <f t="shared" ref="BM42:BM43" si="255">IF($H42=DX42,$G42,0)</f>
        <v>0</v>
      </c>
      <c r="BN42" s="61">
        <f t="shared" ref="BN42:BN43" si="256">IF($H42=DY42,$G42,0)</f>
        <v>0</v>
      </c>
      <c r="BO42" s="61">
        <f t="shared" ref="BO42:BO43" si="257">IF($H42=DZ42,$G42,0)</f>
        <v>0</v>
      </c>
      <c r="BT42" t="str">
        <f t="shared" ref="BT42:DZ43" si="258">IFERROR(IF(BT$5=$F42,VLOOKUP($D42,$H$1:$J$4,3,0),IF(BS42&gt;1,BS42-1,IF(BS42=1,VLOOKUP($D42,$H$1:$J$4,3,0),""))),"")</f>
        <v/>
      </c>
      <c r="BU42" t="str">
        <f t="shared" si="258"/>
        <v/>
      </c>
      <c r="BV42" t="str">
        <f t="shared" si="258"/>
        <v/>
      </c>
      <c r="BW42" t="str">
        <f t="shared" si="258"/>
        <v/>
      </c>
      <c r="BX42" t="str">
        <f t="shared" si="258"/>
        <v/>
      </c>
      <c r="BY42" t="str">
        <f t="shared" si="258"/>
        <v/>
      </c>
      <c r="BZ42" t="str">
        <f t="shared" si="258"/>
        <v/>
      </c>
      <c r="CA42">
        <f t="shared" si="258"/>
        <v>4</v>
      </c>
      <c r="CB42">
        <f t="shared" si="258"/>
        <v>3</v>
      </c>
      <c r="CC42">
        <f t="shared" si="258"/>
        <v>2</v>
      </c>
      <c r="CD42">
        <f t="shared" si="258"/>
        <v>1</v>
      </c>
      <c r="CE42">
        <f t="shared" si="258"/>
        <v>4</v>
      </c>
      <c r="CF42">
        <f t="shared" si="258"/>
        <v>3</v>
      </c>
      <c r="CG42">
        <f t="shared" si="258"/>
        <v>2</v>
      </c>
      <c r="CH42">
        <f t="shared" si="258"/>
        <v>1</v>
      </c>
      <c r="CI42">
        <f t="shared" si="258"/>
        <v>4</v>
      </c>
      <c r="CJ42">
        <f t="shared" si="258"/>
        <v>3</v>
      </c>
      <c r="CK42">
        <f t="shared" si="258"/>
        <v>2</v>
      </c>
      <c r="CL42">
        <f t="shared" si="258"/>
        <v>1</v>
      </c>
      <c r="CM42">
        <f t="shared" si="258"/>
        <v>4</v>
      </c>
      <c r="CN42">
        <f t="shared" si="258"/>
        <v>3</v>
      </c>
      <c r="CO42">
        <f t="shared" si="258"/>
        <v>2</v>
      </c>
      <c r="CP42">
        <f t="shared" si="258"/>
        <v>1</v>
      </c>
      <c r="CQ42">
        <f t="shared" si="258"/>
        <v>4</v>
      </c>
      <c r="CR42">
        <f t="shared" si="258"/>
        <v>3</v>
      </c>
      <c r="CS42">
        <f t="shared" si="258"/>
        <v>2</v>
      </c>
      <c r="CT42">
        <f t="shared" si="258"/>
        <v>1</v>
      </c>
      <c r="CU42">
        <f t="shared" si="258"/>
        <v>4</v>
      </c>
      <c r="CV42">
        <f t="shared" si="258"/>
        <v>3</v>
      </c>
      <c r="CW42">
        <f t="shared" si="258"/>
        <v>2</v>
      </c>
      <c r="CX42">
        <f t="shared" si="258"/>
        <v>1</v>
      </c>
      <c r="CY42">
        <f t="shared" si="258"/>
        <v>4</v>
      </c>
      <c r="CZ42">
        <f t="shared" si="258"/>
        <v>3</v>
      </c>
      <c r="DA42">
        <f t="shared" si="258"/>
        <v>2</v>
      </c>
      <c r="DB42">
        <f t="shared" si="258"/>
        <v>1</v>
      </c>
      <c r="DC42">
        <f t="shared" si="258"/>
        <v>4</v>
      </c>
      <c r="DD42">
        <f t="shared" si="258"/>
        <v>3</v>
      </c>
      <c r="DE42">
        <f t="shared" si="258"/>
        <v>2</v>
      </c>
      <c r="DF42">
        <f t="shared" si="258"/>
        <v>1</v>
      </c>
      <c r="DG42">
        <f t="shared" si="258"/>
        <v>4</v>
      </c>
      <c r="DH42">
        <f t="shared" si="258"/>
        <v>3</v>
      </c>
      <c r="DI42">
        <f t="shared" si="258"/>
        <v>2</v>
      </c>
      <c r="DJ42">
        <f t="shared" si="258"/>
        <v>1</v>
      </c>
      <c r="DK42">
        <f t="shared" si="258"/>
        <v>4</v>
      </c>
      <c r="DL42">
        <f t="shared" si="258"/>
        <v>3</v>
      </c>
      <c r="DM42">
        <f t="shared" si="258"/>
        <v>2</v>
      </c>
      <c r="DN42">
        <f t="shared" si="258"/>
        <v>1</v>
      </c>
      <c r="DO42">
        <f t="shared" si="258"/>
        <v>4</v>
      </c>
      <c r="DP42">
        <f t="shared" si="258"/>
        <v>3</v>
      </c>
      <c r="DQ42">
        <f t="shared" si="258"/>
        <v>2</v>
      </c>
      <c r="DR42">
        <f t="shared" si="258"/>
        <v>1</v>
      </c>
      <c r="DS42">
        <f t="shared" si="258"/>
        <v>4</v>
      </c>
      <c r="DT42">
        <f t="shared" si="258"/>
        <v>3</v>
      </c>
      <c r="DU42">
        <f t="shared" si="258"/>
        <v>2</v>
      </c>
      <c r="DV42">
        <f t="shared" si="258"/>
        <v>1</v>
      </c>
      <c r="DW42">
        <f t="shared" si="258"/>
        <v>4</v>
      </c>
      <c r="DX42">
        <f t="shared" si="258"/>
        <v>3</v>
      </c>
      <c r="DY42">
        <f t="shared" si="258"/>
        <v>2</v>
      </c>
      <c r="DZ42">
        <f t="shared" si="258"/>
        <v>1</v>
      </c>
    </row>
    <row r="43" spans="1:130" x14ac:dyDescent="0.3">
      <c r="A43" t="s">
        <v>183</v>
      </c>
      <c r="B43" s="59">
        <f>250*12</f>
        <v>3000</v>
      </c>
      <c r="C43" s="69"/>
      <c r="D43" t="s">
        <v>195</v>
      </c>
      <c r="E43" s="85">
        <v>0</v>
      </c>
      <c r="F43" s="57" t="s">
        <v>5</v>
      </c>
      <c r="G43" s="74">
        <f t="shared" si="197"/>
        <v>230.76923076923077</v>
      </c>
      <c r="H43">
        <f t="shared" si="198"/>
        <v>4</v>
      </c>
      <c r="I43" s="61">
        <f t="shared" si="199"/>
        <v>0</v>
      </c>
      <c r="J43" s="61">
        <f t="shared" si="200"/>
        <v>0</v>
      </c>
      <c r="K43" s="61">
        <f t="shared" si="201"/>
        <v>230.76923076923077</v>
      </c>
      <c r="L43" s="61">
        <f t="shared" si="202"/>
        <v>0</v>
      </c>
      <c r="M43" s="61">
        <f t="shared" si="203"/>
        <v>0</v>
      </c>
      <c r="N43" s="61">
        <f t="shared" si="204"/>
        <v>0</v>
      </c>
      <c r="O43" s="61">
        <f t="shared" si="205"/>
        <v>230.76923076923077</v>
      </c>
      <c r="P43" s="61">
        <f t="shared" si="206"/>
        <v>0</v>
      </c>
      <c r="Q43" s="61">
        <f t="shared" si="207"/>
        <v>0</v>
      </c>
      <c r="R43" s="61">
        <f t="shared" si="208"/>
        <v>0</v>
      </c>
      <c r="S43" s="61">
        <f t="shared" si="209"/>
        <v>230.76923076923077</v>
      </c>
      <c r="T43" s="61">
        <f t="shared" si="210"/>
        <v>0</v>
      </c>
      <c r="U43" s="61">
        <f t="shared" si="211"/>
        <v>0</v>
      </c>
      <c r="V43" s="61">
        <f t="shared" si="212"/>
        <v>0</v>
      </c>
      <c r="W43" s="61">
        <f t="shared" si="213"/>
        <v>230.76923076923077</v>
      </c>
      <c r="X43" s="61">
        <f t="shared" si="214"/>
        <v>0</v>
      </c>
      <c r="Y43" s="61">
        <f t="shared" si="215"/>
        <v>0</v>
      </c>
      <c r="Z43" s="61">
        <f t="shared" si="216"/>
        <v>0</v>
      </c>
      <c r="AA43" s="61">
        <f t="shared" si="217"/>
        <v>230.76923076923077</v>
      </c>
      <c r="AB43" s="61">
        <f t="shared" si="218"/>
        <v>0</v>
      </c>
      <c r="AC43" s="61">
        <f t="shared" si="219"/>
        <v>0</v>
      </c>
      <c r="AD43" s="61">
        <f t="shared" si="220"/>
        <v>0</v>
      </c>
      <c r="AE43" s="61">
        <f t="shared" si="221"/>
        <v>230.76923076923077</v>
      </c>
      <c r="AF43" s="61">
        <f t="shared" si="222"/>
        <v>0</v>
      </c>
      <c r="AG43" s="61">
        <f t="shared" si="223"/>
        <v>0</v>
      </c>
      <c r="AH43" s="61">
        <f t="shared" si="224"/>
        <v>0</v>
      </c>
      <c r="AI43" s="61">
        <f t="shared" si="225"/>
        <v>230.76923076923077</v>
      </c>
      <c r="AJ43" s="61">
        <f t="shared" si="226"/>
        <v>0</v>
      </c>
      <c r="AK43" s="61">
        <f t="shared" si="227"/>
        <v>0</v>
      </c>
      <c r="AL43" s="61">
        <f t="shared" si="228"/>
        <v>0</v>
      </c>
      <c r="AM43" s="61">
        <f t="shared" si="229"/>
        <v>230.76923076923077</v>
      </c>
      <c r="AN43" s="61">
        <f t="shared" si="230"/>
        <v>0</v>
      </c>
      <c r="AO43" s="61">
        <f t="shared" si="231"/>
        <v>0</v>
      </c>
      <c r="AP43" s="61">
        <f t="shared" si="232"/>
        <v>0</v>
      </c>
      <c r="AQ43" s="61">
        <f t="shared" si="233"/>
        <v>230.76923076923077</v>
      </c>
      <c r="AR43" s="61">
        <f t="shared" si="234"/>
        <v>0</v>
      </c>
      <c r="AS43" s="61">
        <f t="shared" si="235"/>
        <v>0</v>
      </c>
      <c r="AT43" s="61">
        <f t="shared" si="236"/>
        <v>0</v>
      </c>
      <c r="AU43" s="61">
        <f t="shared" si="237"/>
        <v>230.76923076923077</v>
      </c>
      <c r="AV43" s="61">
        <f t="shared" si="238"/>
        <v>0</v>
      </c>
      <c r="AW43" s="61">
        <f t="shared" si="239"/>
        <v>0</v>
      </c>
      <c r="AX43" s="61">
        <f t="shared" si="240"/>
        <v>0</v>
      </c>
      <c r="AY43" s="61">
        <f t="shared" si="241"/>
        <v>230.76923076923077</v>
      </c>
      <c r="AZ43" s="61">
        <f t="shared" si="242"/>
        <v>0</v>
      </c>
      <c r="BA43" s="61">
        <f t="shared" si="243"/>
        <v>0</v>
      </c>
      <c r="BB43" s="61">
        <f t="shared" si="244"/>
        <v>0</v>
      </c>
      <c r="BC43" s="61">
        <f t="shared" si="245"/>
        <v>230.76923076923077</v>
      </c>
      <c r="BD43" s="61">
        <f t="shared" si="246"/>
        <v>0</v>
      </c>
      <c r="BE43" s="61">
        <f t="shared" si="247"/>
        <v>0</v>
      </c>
      <c r="BF43" s="61">
        <f t="shared" si="248"/>
        <v>0</v>
      </c>
      <c r="BG43" s="61">
        <f t="shared" si="249"/>
        <v>230.76923076923077</v>
      </c>
      <c r="BH43" s="61">
        <f t="shared" si="250"/>
        <v>0</v>
      </c>
      <c r="BI43" s="61">
        <f t="shared" si="251"/>
        <v>0</v>
      </c>
      <c r="BJ43" s="61">
        <f t="shared" si="252"/>
        <v>0</v>
      </c>
      <c r="BK43" s="61">
        <f t="shared" si="253"/>
        <v>230.76923076923077</v>
      </c>
      <c r="BL43" s="61">
        <f t="shared" si="254"/>
        <v>0</v>
      </c>
      <c r="BM43" s="61">
        <f t="shared" si="255"/>
        <v>0</v>
      </c>
      <c r="BN43" s="61">
        <f t="shared" si="256"/>
        <v>0</v>
      </c>
      <c r="BO43" s="61">
        <f t="shared" si="257"/>
        <v>230.76923076923077</v>
      </c>
      <c r="BT43" t="str">
        <f t="shared" si="258"/>
        <v/>
      </c>
      <c r="BU43" t="str">
        <f t="shared" si="258"/>
        <v/>
      </c>
      <c r="BV43">
        <f t="shared" si="258"/>
        <v>4</v>
      </c>
      <c r="BW43">
        <f t="shared" si="258"/>
        <v>3</v>
      </c>
      <c r="BX43">
        <f t="shared" si="258"/>
        <v>2</v>
      </c>
      <c r="BY43">
        <f t="shared" si="258"/>
        <v>1</v>
      </c>
      <c r="BZ43">
        <f t="shared" si="258"/>
        <v>4</v>
      </c>
      <c r="CA43">
        <f t="shared" si="258"/>
        <v>3</v>
      </c>
      <c r="CB43">
        <f t="shared" si="258"/>
        <v>2</v>
      </c>
      <c r="CC43">
        <f t="shared" si="258"/>
        <v>1</v>
      </c>
      <c r="CD43">
        <f t="shared" si="258"/>
        <v>4</v>
      </c>
      <c r="CE43">
        <f t="shared" si="258"/>
        <v>3</v>
      </c>
      <c r="CF43">
        <f t="shared" si="258"/>
        <v>2</v>
      </c>
      <c r="CG43">
        <f t="shared" si="258"/>
        <v>1</v>
      </c>
      <c r="CH43">
        <f t="shared" si="258"/>
        <v>4</v>
      </c>
      <c r="CI43">
        <f t="shared" si="258"/>
        <v>3</v>
      </c>
      <c r="CJ43">
        <f t="shared" si="258"/>
        <v>2</v>
      </c>
      <c r="CK43">
        <f t="shared" si="258"/>
        <v>1</v>
      </c>
      <c r="CL43">
        <f t="shared" si="258"/>
        <v>4</v>
      </c>
      <c r="CM43">
        <f t="shared" si="258"/>
        <v>3</v>
      </c>
      <c r="CN43">
        <f t="shared" si="258"/>
        <v>2</v>
      </c>
      <c r="CO43">
        <f t="shared" si="258"/>
        <v>1</v>
      </c>
      <c r="CP43">
        <f t="shared" si="258"/>
        <v>4</v>
      </c>
      <c r="CQ43">
        <f t="shared" si="258"/>
        <v>3</v>
      </c>
      <c r="CR43">
        <f t="shared" si="258"/>
        <v>2</v>
      </c>
      <c r="CS43">
        <f t="shared" si="258"/>
        <v>1</v>
      </c>
      <c r="CT43">
        <f t="shared" si="258"/>
        <v>4</v>
      </c>
      <c r="CU43">
        <f t="shared" si="258"/>
        <v>3</v>
      </c>
      <c r="CV43">
        <f t="shared" si="258"/>
        <v>2</v>
      </c>
      <c r="CW43">
        <f t="shared" si="258"/>
        <v>1</v>
      </c>
      <c r="CX43">
        <f t="shared" si="258"/>
        <v>4</v>
      </c>
      <c r="CY43">
        <f t="shared" si="258"/>
        <v>3</v>
      </c>
      <c r="CZ43">
        <f t="shared" si="258"/>
        <v>2</v>
      </c>
      <c r="DA43">
        <f t="shared" si="258"/>
        <v>1</v>
      </c>
      <c r="DB43">
        <f t="shared" si="258"/>
        <v>4</v>
      </c>
      <c r="DC43">
        <f t="shared" si="258"/>
        <v>3</v>
      </c>
      <c r="DD43">
        <f t="shared" si="258"/>
        <v>2</v>
      </c>
      <c r="DE43">
        <f t="shared" si="258"/>
        <v>1</v>
      </c>
      <c r="DF43">
        <f t="shared" si="258"/>
        <v>4</v>
      </c>
      <c r="DG43">
        <f t="shared" si="258"/>
        <v>3</v>
      </c>
      <c r="DH43">
        <f t="shared" si="258"/>
        <v>2</v>
      </c>
      <c r="DI43">
        <f t="shared" si="258"/>
        <v>1</v>
      </c>
      <c r="DJ43">
        <f t="shared" si="258"/>
        <v>4</v>
      </c>
      <c r="DK43">
        <f t="shared" si="258"/>
        <v>3</v>
      </c>
      <c r="DL43">
        <f t="shared" si="258"/>
        <v>2</v>
      </c>
      <c r="DM43">
        <f t="shared" si="258"/>
        <v>1</v>
      </c>
      <c r="DN43">
        <f t="shared" si="258"/>
        <v>4</v>
      </c>
      <c r="DO43">
        <f t="shared" si="258"/>
        <v>3</v>
      </c>
      <c r="DP43">
        <f t="shared" si="258"/>
        <v>2</v>
      </c>
      <c r="DQ43">
        <f t="shared" si="258"/>
        <v>1</v>
      </c>
      <c r="DR43">
        <f t="shared" si="258"/>
        <v>4</v>
      </c>
      <c r="DS43">
        <f t="shared" si="258"/>
        <v>3</v>
      </c>
      <c r="DT43">
        <f t="shared" si="258"/>
        <v>2</v>
      </c>
      <c r="DU43">
        <f t="shared" si="258"/>
        <v>1</v>
      </c>
      <c r="DV43">
        <f t="shared" si="258"/>
        <v>4</v>
      </c>
      <c r="DW43">
        <f t="shared" si="258"/>
        <v>3</v>
      </c>
      <c r="DX43">
        <f t="shared" si="258"/>
        <v>2</v>
      </c>
      <c r="DY43">
        <f t="shared" si="258"/>
        <v>1</v>
      </c>
      <c r="DZ43">
        <f t="shared" si="258"/>
        <v>4</v>
      </c>
    </row>
    <row r="44" spans="1:130" x14ac:dyDescent="0.3">
      <c r="B44" s="61"/>
      <c r="E44" s="85"/>
      <c r="F44" s="57"/>
    </row>
    <row r="45" spans="1:130" x14ac:dyDescent="0.3">
      <c r="A45" t="s">
        <v>200</v>
      </c>
      <c r="B45" s="61"/>
      <c r="E45" s="85"/>
      <c r="I45" s="61">
        <f>SUMPRODUCT(I10:I43,$E10:$E43)</f>
        <v>0</v>
      </c>
      <c r="J45" s="61">
        <f t="shared" ref="J45:BO45" si="259">SUMPRODUCT(J10:J43,$E10:$E43)</f>
        <v>0</v>
      </c>
      <c r="K45" s="61">
        <f t="shared" si="259"/>
        <v>30</v>
      </c>
      <c r="L45" s="61">
        <f t="shared" si="259"/>
        <v>0</v>
      </c>
      <c r="M45" s="61">
        <f t="shared" si="259"/>
        <v>0</v>
      </c>
      <c r="N45" s="61">
        <f t="shared" si="259"/>
        <v>55.384615384615387</v>
      </c>
      <c r="O45" s="61">
        <f t="shared" si="259"/>
        <v>9.2307692307692317</v>
      </c>
      <c r="P45" s="61">
        <f t="shared" si="259"/>
        <v>1.9230769230769231</v>
      </c>
      <c r="Q45" s="61">
        <f t="shared" si="259"/>
        <v>234.16004207307711</v>
      </c>
      <c r="R45" s="61">
        <f t="shared" si="259"/>
        <v>149.61538461538464</v>
      </c>
      <c r="S45" s="61">
        <f t="shared" si="259"/>
        <v>158.04155949807699</v>
      </c>
      <c r="T45" s="61">
        <f t="shared" si="259"/>
        <v>11.153846153846155</v>
      </c>
      <c r="U45" s="61">
        <f t="shared" si="259"/>
        <v>234.16004207307711</v>
      </c>
      <c r="V45" s="61">
        <f t="shared" si="259"/>
        <v>211.15384615384619</v>
      </c>
      <c r="W45" s="61">
        <f t="shared" si="259"/>
        <v>158.04155949807699</v>
      </c>
      <c r="X45" s="61">
        <f t="shared" si="259"/>
        <v>71.92307692307692</v>
      </c>
      <c r="Y45" s="61">
        <f t="shared" si="259"/>
        <v>422.85257625745226</v>
      </c>
      <c r="Z45" s="61">
        <f t="shared" si="259"/>
        <v>211.15384615384619</v>
      </c>
      <c r="AA45" s="61">
        <f t="shared" si="259"/>
        <v>228.8012598172177</v>
      </c>
      <c r="AB45" s="61">
        <f t="shared" si="259"/>
        <v>41.923076923076927</v>
      </c>
      <c r="AC45" s="61">
        <f t="shared" si="259"/>
        <v>289.54465745769249</v>
      </c>
      <c r="AD45" s="61">
        <f t="shared" si="259"/>
        <v>211.15384615384619</v>
      </c>
      <c r="AE45" s="61">
        <f t="shared" si="259"/>
        <v>158.04155949807699</v>
      </c>
      <c r="AF45" s="61">
        <f t="shared" si="259"/>
        <v>41.923076923076927</v>
      </c>
      <c r="AG45" s="61">
        <f t="shared" si="259"/>
        <v>289.54465745769249</v>
      </c>
      <c r="AH45" s="61">
        <f t="shared" si="259"/>
        <v>211.15384615384619</v>
      </c>
      <c r="AI45" s="61">
        <f t="shared" si="259"/>
        <v>158.04155949807699</v>
      </c>
      <c r="AJ45" s="61">
        <f t="shared" si="259"/>
        <v>41.923076923076927</v>
      </c>
      <c r="AK45" s="61">
        <f t="shared" si="259"/>
        <v>319.54465745769249</v>
      </c>
      <c r="AL45" s="61">
        <f t="shared" si="259"/>
        <v>399.84638033822137</v>
      </c>
      <c r="AM45" s="61">
        <f t="shared" si="259"/>
        <v>158.04155949807699</v>
      </c>
      <c r="AN45" s="61">
        <f t="shared" si="259"/>
        <v>112.6827772422176</v>
      </c>
      <c r="AO45" s="61">
        <f t="shared" si="259"/>
        <v>289.54465745769249</v>
      </c>
      <c r="AP45" s="61">
        <f t="shared" si="259"/>
        <v>211.15384615384619</v>
      </c>
      <c r="AQ45" s="61">
        <f t="shared" si="259"/>
        <v>158.04155949807699</v>
      </c>
      <c r="AR45" s="61">
        <f t="shared" si="259"/>
        <v>41.923076923076927</v>
      </c>
      <c r="AS45" s="61">
        <f t="shared" si="259"/>
        <v>289.54465745769249</v>
      </c>
      <c r="AT45" s="61">
        <f t="shared" si="259"/>
        <v>211.15384615384619</v>
      </c>
      <c r="AU45" s="61">
        <f t="shared" si="259"/>
        <v>158.04155949807699</v>
      </c>
      <c r="AV45" s="61">
        <f t="shared" si="259"/>
        <v>41.923076923076927</v>
      </c>
      <c r="AW45" s="61">
        <f t="shared" si="259"/>
        <v>289.54465745769249</v>
      </c>
      <c r="AX45" s="61">
        <f t="shared" si="259"/>
        <v>241.15384615384619</v>
      </c>
      <c r="AY45" s="61">
        <f t="shared" si="259"/>
        <v>346.73409368245211</v>
      </c>
      <c r="AZ45" s="61">
        <f t="shared" si="259"/>
        <v>41.923076923076927</v>
      </c>
      <c r="BA45" s="61">
        <f t="shared" si="259"/>
        <v>360.30435777683317</v>
      </c>
      <c r="BB45" s="61">
        <f t="shared" si="259"/>
        <v>211.15384615384619</v>
      </c>
      <c r="BC45" s="61">
        <f t="shared" si="259"/>
        <v>158.04155949807699</v>
      </c>
      <c r="BD45" s="61">
        <f t="shared" si="259"/>
        <v>41.923076923076927</v>
      </c>
      <c r="BE45" s="61">
        <f t="shared" si="259"/>
        <v>289.54465745769249</v>
      </c>
      <c r="BF45" s="61">
        <f t="shared" si="259"/>
        <v>211.15384615384619</v>
      </c>
      <c r="BG45" s="61">
        <f t="shared" si="259"/>
        <v>158.04155949807699</v>
      </c>
      <c r="BH45" s="61">
        <f t="shared" si="259"/>
        <v>41.923076923076927</v>
      </c>
      <c r="BI45" s="61">
        <f t="shared" si="259"/>
        <v>289.54465745769249</v>
      </c>
      <c r="BJ45" s="61">
        <f t="shared" si="259"/>
        <v>211.15384615384619</v>
      </c>
      <c r="BK45" s="61">
        <f t="shared" si="259"/>
        <v>188.04155949807699</v>
      </c>
      <c r="BL45" s="61">
        <f t="shared" si="259"/>
        <v>230.61561110745208</v>
      </c>
      <c r="BM45" s="61">
        <f t="shared" si="259"/>
        <v>289.54465745769249</v>
      </c>
      <c r="BN45" s="61">
        <f t="shared" si="259"/>
        <v>281.91354647298687</v>
      </c>
      <c r="BO45" s="61">
        <f t="shared" si="259"/>
        <v>158.04155949807699</v>
      </c>
    </row>
    <row r="46" spans="1:130" x14ac:dyDescent="0.3">
      <c r="B46" s="61"/>
      <c r="E46" s="85"/>
    </row>
    <row r="47" spans="1:130" x14ac:dyDescent="0.3">
      <c r="B47" s="61"/>
      <c r="E47" s="85"/>
    </row>
    <row r="48" spans="1:130" s="12" customFormat="1" x14ac:dyDescent="0.3">
      <c r="A48" s="76" t="s">
        <v>204</v>
      </c>
      <c r="B48" s="77"/>
      <c r="C48" s="78"/>
      <c r="D48" s="76"/>
      <c r="E48" s="86"/>
      <c r="F48" s="76"/>
      <c r="G48" s="76"/>
      <c r="H48" s="76"/>
      <c r="I48" s="79">
        <f>SUM(I10:I45)</f>
        <v>12400</v>
      </c>
      <c r="J48" s="79">
        <f>SUM(J10:J45)</f>
        <v>0</v>
      </c>
      <c r="K48" s="79">
        <f>SUM(K10:K45)</f>
        <v>1786.6865647572115</v>
      </c>
      <c r="L48" s="79">
        <f t="shared" ref="L48:BO48" si="260">SUM(L10:L45)</f>
        <v>153.84615384615384</v>
      </c>
      <c r="M48" s="79">
        <f t="shared" si="260"/>
        <v>0</v>
      </c>
      <c r="N48" s="79">
        <f t="shared" si="260"/>
        <v>332.30769230769226</v>
      </c>
      <c r="O48" s="79">
        <f t="shared" si="260"/>
        <v>1892.8404109110577</v>
      </c>
      <c r="P48" s="79">
        <f t="shared" si="260"/>
        <v>687.91778697211566</v>
      </c>
      <c r="Q48" s="79">
        <f t="shared" si="260"/>
        <v>1404.9602524384625</v>
      </c>
      <c r="R48" s="79">
        <f t="shared" si="260"/>
        <v>897.69230769230774</v>
      </c>
      <c r="S48" s="79">
        <f t="shared" si="260"/>
        <v>2785.7051525149045</v>
      </c>
      <c r="T48" s="79">
        <f t="shared" si="260"/>
        <v>743.30240235673114</v>
      </c>
      <c r="U48" s="79">
        <f t="shared" si="260"/>
        <v>1404.9602524384625</v>
      </c>
      <c r="V48" s="79">
        <f t="shared" si="260"/>
        <v>11266.923076923076</v>
      </c>
      <c r="W48" s="79">
        <f t="shared" si="260"/>
        <v>2785.7051525149045</v>
      </c>
      <c r="X48" s="79">
        <f t="shared" si="260"/>
        <v>1107.9177869721157</v>
      </c>
      <c r="Y48" s="79">
        <f t="shared" si="260"/>
        <v>5367.5034703103411</v>
      </c>
      <c r="Z48" s="79">
        <f t="shared" si="260"/>
        <v>1266.9230769230769</v>
      </c>
      <c r="AA48" s="79">
        <f t="shared" si="260"/>
        <v>4271.6588592168591</v>
      </c>
      <c r="AB48" s="79">
        <f t="shared" si="260"/>
        <v>927.91778697211566</v>
      </c>
      <c r="AC48" s="79">
        <f t="shared" si="260"/>
        <v>1737.2679447461549</v>
      </c>
      <c r="AD48" s="79">
        <f t="shared" si="260"/>
        <v>1266.9230769230769</v>
      </c>
      <c r="AE48" s="79">
        <f t="shared" si="260"/>
        <v>2785.7051525149045</v>
      </c>
      <c r="AF48" s="79">
        <f t="shared" si="260"/>
        <v>927.91778697211566</v>
      </c>
      <c r="AG48" s="79">
        <f t="shared" si="260"/>
        <v>1737.2679447461549</v>
      </c>
      <c r="AH48" s="79">
        <f t="shared" si="260"/>
        <v>1266.9230769230769</v>
      </c>
      <c r="AI48" s="79">
        <f t="shared" si="260"/>
        <v>12785.705152514904</v>
      </c>
      <c r="AJ48" s="79">
        <f t="shared" si="260"/>
        <v>927.91778697211566</v>
      </c>
      <c r="AK48" s="79">
        <f t="shared" si="260"/>
        <v>1917.2679447461549</v>
      </c>
      <c r="AL48" s="79">
        <f t="shared" si="260"/>
        <v>5229.4662947949537</v>
      </c>
      <c r="AM48" s="79">
        <f t="shared" si="260"/>
        <v>2785.7051525149045</v>
      </c>
      <c r="AN48" s="79">
        <f t="shared" si="260"/>
        <v>2413.8714936740698</v>
      </c>
      <c r="AO48" s="79">
        <f t="shared" si="260"/>
        <v>1737.2679447461549</v>
      </c>
      <c r="AP48" s="79">
        <f t="shared" si="260"/>
        <v>1266.9230769230769</v>
      </c>
      <c r="AQ48" s="79">
        <f t="shared" si="260"/>
        <v>2785.7051525149045</v>
      </c>
      <c r="AR48" s="79">
        <f t="shared" si="260"/>
        <v>927.91778697211566</v>
      </c>
      <c r="AS48" s="79">
        <f t="shared" si="260"/>
        <v>1737.2679447461549</v>
      </c>
      <c r="AT48" s="79">
        <f t="shared" si="260"/>
        <v>1266.9230769230769</v>
      </c>
      <c r="AU48" s="79">
        <f t="shared" si="260"/>
        <v>2785.7051525149045</v>
      </c>
      <c r="AV48" s="79">
        <f t="shared" si="260"/>
        <v>10927.917786972115</v>
      </c>
      <c r="AW48" s="79">
        <f t="shared" si="260"/>
        <v>1737.2679447461549</v>
      </c>
      <c r="AX48" s="79">
        <f t="shared" si="260"/>
        <v>1446.9230769230769</v>
      </c>
      <c r="AY48" s="79">
        <f t="shared" si="260"/>
        <v>6748.248370386782</v>
      </c>
      <c r="AZ48" s="79">
        <f t="shared" si="260"/>
        <v>927.91778697211566</v>
      </c>
      <c r="BA48" s="79">
        <f t="shared" si="260"/>
        <v>3223.2216514481088</v>
      </c>
      <c r="BB48" s="79">
        <f t="shared" si="260"/>
        <v>1266.9230769230769</v>
      </c>
      <c r="BC48" s="79">
        <f t="shared" si="260"/>
        <v>2785.7051525149045</v>
      </c>
      <c r="BD48" s="79">
        <f t="shared" si="260"/>
        <v>927.91778697211566</v>
      </c>
      <c r="BE48" s="79">
        <f t="shared" si="260"/>
        <v>1737.2679447461549</v>
      </c>
      <c r="BF48" s="79">
        <f t="shared" si="260"/>
        <v>1266.9230769230769</v>
      </c>
      <c r="BG48" s="79">
        <f t="shared" si="260"/>
        <v>2785.7051525149045</v>
      </c>
      <c r="BH48" s="79">
        <f t="shared" si="260"/>
        <v>927.91778697211566</v>
      </c>
      <c r="BI48" s="79">
        <f t="shared" si="260"/>
        <v>14137.267944746154</v>
      </c>
      <c r="BJ48" s="79">
        <f t="shared" si="260"/>
        <v>1266.9230769230769</v>
      </c>
      <c r="BK48" s="79">
        <f t="shared" si="260"/>
        <v>2965.7051525149045</v>
      </c>
      <c r="BL48" s="79">
        <f t="shared" si="260"/>
        <v>4890.4610048439936</v>
      </c>
      <c r="BM48" s="79">
        <f t="shared" si="260"/>
        <v>1737.2679447461549</v>
      </c>
      <c r="BN48" s="79">
        <f t="shared" si="260"/>
        <v>2752.8767836250313</v>
      </c>
      <c r="BO48" s="79">
        <f t="shared" si="260"/>
        <v>2785.7051525149045</v>
      </c>
    </row>
    <row r="49" spans="2:5" x14ac:dyDescent="0.3">
      <c r="B49" s="61"/>
      <c r="E49" s="85"/>
    </row>
    <row r="50" spans="2:5" x14ac:dyDescent="0.3">
      <c r="B50" s="61"/>
      <c r="E50" s="85"/>
    </row>
    <row r="51" spans="2:5" x14ac:dyDescent="0.3">
      <c r="B51" s="61"/>
      <c r="E51" s="85"/>
    </row>
    <row r="52" spans="2:5" x14ac:dyDescent="0.3">
      <c r="B52" s="61"/>
      <c r="E52" s="85"/>
    </row>
    <row r="53" spans="2:5" x14ac:dyDescent="0.3">
      <c r="B53" s="61"/>
      <c r="E53" s="85"/>
    </row>
    <row r="54" spans="2:5" x14ac:dyDescent="0.3">
      <c r="B54" s="61"/>
      <c r="E54" s="85"/>
    </row>
    <row r="55" spans="2:5" x14ac:dyDescent="0.3">
      <c r="E55" s="85"/>
    </row>
    <row r="56" spans="2:5" x14ac:dyDescent="0.3">
      <c r="E56" s="85"/>
    </row>
    <row r="57" spans="2:5" x14ac:dyDescent="0.3">
      <c r="E57" s="85"/>
    </row>
    <row r="58" spans="2:5" x14ac:dyDescent="0.3">
      <c r="E58" s="85"/>
    </row>
    <row r="59" spans="2:5" x14ac:dyDescent="0.3">
      <c r="E59" s="85"/>
    </row>
    <row r="60" spans="2:5" x14ac:dyDescent="0.3">
      <c r="E60" s="85"/>
    </row>
    <row r="61" spans="2:5" x14ac:dyDescent="0.3">
      <c r="E61" s="85"/>
    </row>
    <row r="62" spans="2:5" x14ac:dyDescent="0.3">
      <c r="E62" s="85"/>
    </row>
    <row r="63" spans="2:5" x14ac:dyDescent="0.3">
      <c r="E63" s="85"/>
    </row>
    <row r="64" spans="2:5" x14ac:dyDescent="0.3">
      <c r="E64" s="85"/>
    </row>
    <row r="65" spans="5:5" x14ac:dyDescent="0.3">
      <c r="E65" s="85"/>
    </row>
    <row r="66" spans="5:5" x14ac:dyDescent="0.3">
      <c r="E66" s="85"/>
    </row>
    <row r="67" spans="5:5" x14ac:dyDescent="0.3">
      <c r="E67" s="85"/>
    </row>
    <row r="68" spans="5:5" x14ac:dyDescent="0.3">
      <c r="E68" s="85"/>
    </row>
    <row r="69" spans="5:5" x14ac:dyDescent="0.3">
      <c r="E69" s="85"/>
    </row>
    <row r="70" spans="5:5" x14ac:dyDescent="0.3">
      <c r="E70" s="85"/>
    </row>
    <row r="71" spans="5:5" x14ac:dyDescent="0.3">
      <c r="E71" s="85"/>
    </row>
    <row r="72" spans="5:5" x14ac:dyDescent="0.3">
      <c r="E72" s="85"/>
    </row>
    <row r="73" spans="5:5" x14ac:dyDescent="0.3">
      <c r="E73" s="85"/>
    </row>
    <row r="74" spans="5:5" x14ac:dyDescent="0.3">
      <c r="E74" s="85"/>
    </row>
    <row r="75" spans="5:5" x14ac:dyDescent="0.3">
      <c r="E75" s="85"/>
    </row>
    <row r="76" spans="5:5" x14ac:dyDescent="0.3">
      <c r="E76" s="85"/>
    </row>
    <row r="77" spans="5:5" x14ac:dyDescent="0.3">
      <c r="E77" s="85"/>
    </row>
    <row r="78" spans="5:5" x14ac:dyDescent="0.3">
      <c r="E78" s="85"/>
    </row>
    <row r="79" spans="5:5" x14ac:dyDescent="0.3">
      <c r="E79" s="85"/>
    </row>
    <row r="1048573" spans="5:5" x14ac:dyDescent="0.3">
      <c r="E1048573" s="85"/>
    </row>
  </sheetData>
  <dataValidations count="3">
    <dataValidation type="list" allowBlank="1" showInputMessage="1" showErrorMessage="1" sqref="E1048573:E1048576 E10:E263" xr:uid="{14EC3B78-EF36-4E97-8BEF-69ACD30066EA}">
      <formula1>$G$2:$G$4</formula1>
    </dataValidation>
    <dataValidation type="list" allowBlank="1" showInputMessage="1" showErrorMessage="1" sqref="D10:D160" xr:uid="{16FEACF2-9818-4DD8-BF7A-6E262D4A02F9}">
      <formula1>$H$1:$H$4</formula1>
    </dataValidation>
    <dataValidation type="list" allowBlank="1" showInputMessage="1" showErrorMessage="1" sqref="F10:F116" xr:uid="{67D7FDFD-9C6C-4F62-B2CA-9A3549EC5848}">
      <formula1>$I$5:$BO$5</formula1>
    </dataValidation>
  </dataValidation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8DC6C9-DCBF-4320-9E49-DBE49EA236C0}">
  <dimension ref="A1:N100"/>
  <sheetViews>
    <sheetView showGridLines="0" tabSelected="1" zoomScale="70" zoomScaleNormal="70" workbookViewId="0">
      <selection activeCell="N1" sqref="N1"/>
    </sheetView>
  </sheetViews>
  <sheetFormatPr defaultRowHeight="14.4" x14ac:dyDescent="0.3"/>
  <cols>
    <col min="1" max="1" width="10.33203125" customWidth="1"/>
    <col min="3" max="3" width="12.21875" bestFit="1" customWidth="1"/>
    <col min="4" max="4" width="13.33203125" customWidth="1"/>
    <col min="5" max="5" width="1.21875" customWidth="1"/>
    <col min="11" max="11" width="12.6640625" customWidth="1"/>
  </cols>
  <sheetData>
    <row r="1" spans="1:14" x14ac:dyDescent="0.3">
      <c r="A1" s="7" t="s">
        <v>0</v>
      </c>
    </row>
    <row r="2" spans="1:14" x14ac:dyDescent="0.3">
      <c r="A2" s="3" t="s">
        <v>1</v>
      </c>
    </row>
    <row r="3" spans="1:14" x14ac:dyDescent="0.3">
      <c r="A3" s="7" t="s">
        <v>205</v>
      </c>
    </row>
    <row r="4" spans="1:14" x14ac:dyDescent="0.3">
      <c r="A4" s="7"/>
    </row>
    <row r="5" spans="1:14" x14ac:dyDescent="0.3">
      <c r="A5" s="7"/>
    </row>
    <row r="6" spans="1:14" x14ac:dyDescent="0.3">
      <c r="A6" s="110" t="s">
        <v>240</v>
      </c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</row>
    <row r="7" spans="1:14" x14ac:dyDescent="0.3">
      <c r="A7" s="7"/>
    </row>
    <row r="8" spans="1:14" x14ac:dyDescent="0.3">
      <c r="G8" t="s">
        <v>236</v>
      </c>
      <c r="K8" t="s">
        <v>238</v>
      </c>
    </row>
    <row r="9" spans="1:14" x14ac:dyDescent="0.3">
      <c r="A9" s="109" t="s">
        <v>235</v>
      </c>
      <c r="G9" t="s">
        <v>237</v>
      </c>
      <c r="K9" t="s">
        <v>239</v>
      </c>
    </row>
    <row r="10" spans="1:14" x14ac:dyDescent="0.3">
      <c r="A10" s="98"/>
    </row>
    <row r="11" spans="1:14" ht="28.8" x14ac:dyDescent="0.3">
      <c r="A11" s="87"/>
      <c r="B11" s="88" t="s">
        <v>206</v>
      </c>
      <c r="C11" s="88" t="s">
        <v>207</v>
      </c>
      <c r="D11" s="122" t="s">
        <v>208</v>
      </c>
      <c r="E11" s="89"/>
      <c r="G11" s="123" t="s">
        <v>223</v>
      </c>
      <c r="H11" s="124"/>
      <c r="I11" s="123" t="s">
        <v>224</v>
      </c>
      <c r="K11" s="104" t="s">
        <v>227</v>
      </c>
      <c r="L11" s="108" t="s">
        <v>223</v>
      </c>
      <c r="M11" s="105">
        <f>IF(L11="Low",$G$23,IF(L11="High",$I$23,($G$23+$I$23)/2))</f>
        <v>15.998750000000003</v>
      </c>
    </row>
    <row r="12" spans="1:14" x14ac:dyDescent="0.3">
      <c r="A12" s="90" t="s">
        <v>209</v>
      </c>
      <c r="B12" s="91" t="s">
        <v>210</v>
      </c>
      <c r="C12" s="92">
        <v>5</v>
      </c>
      <c r="D12" s="93">
        <v>4.2300000000000004</v>
      </c>
      <c r="E12" s="94"/>
      <c r="G12" s="99">
        <v>0.1</v>
      </c>
      <c r="I12" s="99">
        <v>0.35</v>
      </c>
      <c r="K12" s="90" t="s">
        <v>228</v>
      </c>
      <c r="L12" s="108" t="s">
        <v>223</v>
      </c>
      <c r="M12" s="107">
        <f t="shared" ref="M12:M17" si="0">IF(L12="Low",$G$23,IF(L12="High",$I$23,($G$23+$I$23)/2))</f>
        <v>15.998750000000003</v>
      </c>
    </row>
    <row r="13" spans="1:14" x14ac:dyDescent="0.3">
      <c r="A13" s="90" t="s">
        <v>211</v>
      </c>
      <c r="B13" s="91" t="s">
        <v>212</v>
      </c>
      <c r="C13" s="92">
        <v>8</v>
      </c>
      <c r="D13" s="93">
        <v>5.94</v>
      </c>
      <c r="E13" s="94"/>
      <c r="G13" s="99">
        <v>0.45</v>
      </c>
      <c r="I13" s="99">
        <v>0.65</v>
      </c>
      <c r="K13" s="90" t="s">
        <v>229</v>
      </c>
      <c r="L13" s="108" t="s">
        <v>234</v>
      </c>
      <c r="M13" s="107">
        <f t="shared" si="0"/>
        <v>19.010625000000001</v>
      </c>
    </row>
    <row r="14" spans="1:14" x14ac:dyDescent="0.3">
      <c r="A14" s="90" t="s">
        <v>213</v>
      </c>
      <c r="B14" s="91" t="s">
        <v>214</v>
      </c>
      <c r="C14" s="92">
        <v>9</v>
      </c>
      <c r="D14" s="93">
        <v>9.8800000000000008</v>
      </c>
      <c r="E14" s="94"/>
      <c r="G14" s="99">
        <v>1</v>
      </c>
      <c r="I14" s="99">
        <v>1.1000000000000001</v>
      </c>
      <c r="K14" s="90" t="s">
        <v>230</v>
      </c>
      <c r="L14" s="108" t="s">
        <v>234</v>
      </c>
      <c r="M14" s="107">
        <f t="shared" si="0"/>
        <v>19.010625000000001</v>
      </c>
    </row>
    <row r="15" spans="1:14" x14ac:dyDescent="0.3">
      <c r="A15" s="90" t="s">
        <v>215</v>
      </c>
      <c r="B15" s="91" t="s">
        <v>216</v>
      </c>
      <c r="C15" s="92">
        <v>4</v>
      </c>
      <c r="D15" s="93">
        <v>6.44</v>
      </c>
      <c r="E15" s="94"/>
      <c r="G15" s="99">
        <v>0.25</v>
      </c>
      <c r="I15" s="99">
        <v>0.5</v>
      </c>
      <c r="K15" s="90" t="s">
        <v>231</v>
      </c>
      <c r="L15" s="108" t="s">
        <v>224</v>
      </c>
      <c r="M15" s="107">
        <f t="shared" si="0"/>
        <v>22.022500000000001</v>
      </c>
    </row>
    <row r="16" spans="1:14" x14ac:dyDescent="0.3">
      <c r="A16" s="90" t="s">
        <v>217</v>
      </c>
      <c r="B16" s="91" t="s">
        <v>218</v>
      </c>
      <c r="C16" s="92">
        <v>5</v>
      </c>
      <c r="D16" s="93">
        <v>3.11</v>
      </c>
      <c r="E16" s="94"/>
      <c r="G16" s="99">
        <v>0.25</v>
      </c>
      <c r="I16" s="99">
        <v>0.5</v>
      </c>
      <c r="K16" s="90" t="s">
        <v>232</v>
      </c>
      <c r="L16" s="108" t="s">
        <v>224</v>
      </c>
      <c r="M16" s="107">
        <f t="shared" si="0"/>
        <v>22.022500000000001</v>
      </c>
    </row>
    <row r="17" spans="1:14" x14ac:dyDescent="0.3">
      <c r="A17" s="90" t="s">
        <v>219</v>
      </c>
      <c r="B17" s="91" t="s">
        <v>220</v>
      </c>
      <c r="C17" s="92">
        <v>8</v>
      </c>
      <c r="D17" s="93">
        <v>2.97</v>
      </c>
      <c r="E17" s="94"/>
      <c r="G17" s="99">
        <v>0.75</v>
      </c>
      <c r="I17" s="99">
        <v>0.75</v>
      </c>
      <c r="K17" s="90" t="s">
        <v>233</v>
      </c>
      <c r="L17" s="108" t="s">
        <v>234</v>
      </c>
      <c r="M17" s="107">
        <f t="shared" si="0"/>
        <v>19.010625000000001</v>
      </c>
    </row>
    <row r="18" spans="1:14" x14ac:dyDescent="0.3">
      <c r="A18" s="90" t="s">
        <v>221</v>
      </c>
      <c r="B18" s="91" t="s">
        <v>222</v>
      </c>
      <c r="C18" s="92">
        <v>15</v>
      </c>
      <c r="D18" s="93">
        <v>6.43</v>
      </c>
      <c r="E18" s="94"/>
      <c r="G18" s="99">
        <v>0.25</v>
      </c>
      <c r="I18" s="99">
        <v>0.5</v>
      </c>
      <c r="K18" s="90"/>
      <c r="L18" s="106"/>
      <c r="M18" s="94"/>
    </row>
    <row r="19" spans="1:14" x14ac:dyDescent="0.3">
      <c r="A19" s="95"/>
      <c r="B19" s="96"/>
      <c r="C19" s="96"/>
      <c r="D19" s="96"/>
      <c r="E19" s="97"/>
      <c r="G19" s="100"/>
      <c r="I19" s="100"/>
      <c r="K19" s="95"/>
      <c r="L19" s="96"/>
      <c r="M19" s="97"/>
    </row>
    <row r="21" spans="1:14" x14ac:dyDescent="0.3">
      <c r="D21" s="101" t="s">
        <v>225</v>
      </c>
      <c r="G21" s="103">
        <f>SUMPRODUCT(D12:D18,G12:G18)</f>
        <v>19.198500000000003</v>
      </c>
      <c r="I21" s="103">
        <f>SUMPRODUCT(D12:D18,I12:I18)</f>
        <v>26.427</v>
      </c>
    </row>
    <row r="23" spans="1:14" x14ac:dyDescent="0.3">
      <c r="D23" t="s">
        <v>226</v>
      </c>
      <c r="G23" s="103">
        <f>G21/1.2</f>
        <v>15.998750000000003</v>
      </c>
      <c r="I23" s="103">
        <f>I21/1.2</f>
        <v>22.022500000000001</v>
      </c>
    </row>
    <row r="26" spans="1:14" x14ac:dyDescent="0.3">
      <c r="A26" s="110" t="s">
        <v>243</v>
      </c>
      <c r="B26" s="111"/>
      <c r="C26" s="111"/>
      <c r="D26" s="111"/>
      <c r="E26" s="111"/>
      <c r="F26" s="111"/>
      <c r="G26" s="111"/>
      <c r="H26" s="111"/>
      <c r="I26" s="111"/>
      <c r="J26" s="111"/>
      <c r="K26" s="111"/>
      <c r="L26" s="111"/>
      <c r="M26" s="111"/>
      <c r="N26" s="111"/>
    </row>
    <row r="28" spans="1:14" x14ac:dyDescent="0.3">
      <c r="A28" s="112"/>
      <c r="B28" s="113"/>
      <c r="C28" s="113"/>
      <c r="D28" s="113"/>
      <c r="E28" s="114"/>
      <c r="G28" s="112"/>
      <c r="H28" s="113"/>
      <c r="I28" s="113"/>
      <c r="J28" s="113"/>
      <c r="K28" s="113"/>
      <c r="L28" s="113"/>
      <c r="M28" s="114"/>
    </row>
    <row r="29" spans="1:14" x14ac:dyDescent="0.3">
      <c r="A29" s="115" t="s">
        <v>241</v>
      </c>
      <c r="B29" s="116"/>
      <c r="C29" s="116"/>
      <c r="D29" s="108">
        <v>90</v>
      </c>
      <c r="E29" s="117"/>
      <c r="G29" s="115" t="s">
        <v>242</v>
      </c>
      <c r="H29" s="116"/>
      <c r="I29" s="116"/>
      <c r="J29" s="116"/>
      <c r="K29" s="116"/>
      <c r="L29" s="121">
        <f>ROUNDDOWN(D29*0.95,0)</f>
        <v>85</v>
      </c>
      <c r="M29" s="117"/>
    </row>
    <row r="30" spans="1:14" x14ac:dyDescent="0.3">
      <c r="A30" s="118"/>
      <c r="B30" s="119"/>
      <c r="C30" s="119"/>
      <c r="D30" s="119"/>
      <c r="E30" s="120"/>
      <c r="G30" s="118"/>
      <c r="H30" s="119"/>
      <c r="I30" s="119"/>
      <c r="J30" s="119"/>
      <c r="K30" s="119"/>
      <c r="L30" s="119"/>
      <c r="M30" s="120"/>
    </row>
    <row r="33" spans="1:14" x14ac:dyDescent="0.3">
      <c r="A33" s="110" t="s">
        <v>244</v>
      </c>
      <c r="B33" s="111"/>
      <c r="C33" s="111"/>
      <c r="D33" s="111"/>
      <c r="E33" s="111"/>
      <c r="F33" s="111"/>
      <c r="G33" s="111"/>
      <c r="H33" s="111"/>
      <c r="I33" s="111"/>
      <c r="J33" s="111"/>
      <c r="K33" s="111"/>
      <c r="L33" s="111"/>
      <c r="M33" s="111"/>
      <c r="N33" s="111"/>
    </row>
    <row r="35" spans="1:14" x14ac:dyDescent="0.3">
      <c r="A35" t="s">
        <v>252</v>
      </c>
    </row>
    <row r="37" spans="1:14" x14ac:dyDescent="0.3">
      <c r="A37" s="127"/>
      <c r="B37" s="128">
        <v>0.5</v>
      </c>
      <c r="C37" s="128">
        <v>0.54166666666666663</v>
      </c>
      <c r="D37" s="128">
        <v>0.58333333333333337</v>
      </c>
      <c r="E37" s="129"/>
      <c r="F37" s="130">
        <v>0.625</v>
      </c>
      <c r="G37" s="128">
        <v>0.66666666666666696</v>
      </c>
      <c r="H37" s="128">
        <v>0.70833333333333304</v>
      </c>
      <c r="I37" s="128">
        <v>0.75</v>
      </c>
      <c r="J37" s="128">
        <v>0.79166666666666696</v>
      </c>
      <c r="K37" s="128">
        <v>0.83333333333333304</v>
      </c>
      <c r="L37" s="128">
        <v>0.875</v>
      </c>
      <c r="M37" s="128">
        <v>0.91666666666666696</v>
      </c>
    </row>
    <row r="38" spans="1:14" ht="5.4" customHeight="1" thickBot="1" x14ac:dyDescent="0.35">
      <c r="A38" s="127"/>
      <c r="B38" s="102"/>
      <c r="C38" s="102"/>
      <c r="D38" s="102"/>
      <c r="E38" s="125"/>
      <c r="F38" s="126"/>
      <c r="G38" s="102"/>
      <c r="H38" s="102"/>
      <c r="I38" s="102"/>
      <c r="J38" s="102"/>
      <c r="K38" s="102"/>
      <c r="L38" s="102"/>
      <c r="M38" s="102"/>
    </row>
    <row r="39" spans="1:14" ht="15" thickBot="1" x14ac:dyDescent="0.35">
      <c r="A39" s="127" t="s">
        <v>245</v>
      </c>
      <c r="B39" s="102">
        <v>10</v>
      </c>
      <c r="C39" s="102">
        <v>15</v>
      </c>
      <c r="D39" s="102">
        <v>5</v>
      </c>
      <c r="E39" s="125"/>
      <c r="F39" s="126">
        <v>0</v>
      </c>
      <c r="G39" s="102">
        <v>0</v>
      </c>
      <c r="H39" s="102">
        <v>4</v>
      </c>
      <c r="I39" s="102">
        <v>5</v>
      </c>
      <c r="J39" s="102">
        <v>10</v>
      </c>
      <c r="K39" s="102">
        <v>10</v>
      </c>
      <c r="L39" s="102">
        <v>10</v>
      </c>
      <c r="M39" s="125">
        <v>0</v>
      </c>
      <c r="N39" s="131">
        <f>SUM(B39:M39)</f>
        <v>69</v>
      </c>
    </row>
    <row r="40" spans="1:14" ht="15" thickBot="1" x14ac:dyDescent="0.35">
      <c r="A40" s="127" t="s">
        <v>246</v>
      </c>
      <c r="B40" s="102">
        <v>12</v>
      </c>
      <c r="C40" s="102">
        <v>20</v>
      </c>
      <c r="D40" s="102">
        <v>5</v>
      </c>
      <c r="E40" s="125"/>
      <c r="F40" s="126">
        <v>0</v>
      </c>
      <c r="G40" s="102">
        <v>0</v>
      </c>
      <c r="H40" s="102">
        <v>4</v>
      </c>
      <c r="I40" s="102">
        <v>5</v>
      </c>
      <c r="J40" s="102">
        <v>15</v>
      </c>
      <c r="K40" s="102">
        <v>15</v>
      </c>
      <c r="L40" s="102">
        <v>10</v>
      </c>
      <c r="M40" s="102">
        <v>0</v>
      </c>
      <c r="N40" s="131">
        <f>SUM(B40:M40)</f>
        <v>86</v>
      </c>
    </row>
    <row r="41" spans="1:14" ht="15" thickBot="1" x14ac:dyDescent="0.35">
      <c r="A41" s="127" t="s">
        <v>247</v>
      </c>
      <c r="B41" s="102">
        <v>12</v>
      </c>
      <c r="C41" s="102">
        <v>20</v>
      </c>
      <c r="D41" s="102">
        <v>5</v>
      </c>
      <c r="E41" s="125"/>
      <c r="F41" s="126">
        <v>0</v>
      </c>
      <c r="G41" s="102">
        <v>0</v>
      </c>
      <c r="H41" s="102">
        <v>4</v>
      </c>
      <c r="I41" s="102">
        <v>5</v>
      </c>
      <c r="J41" s="102">
        <v>20</v>
      </c>
      <c r="K41" s="102">
        <v>20</v>
      </c>
      <c r="L41" s="102">
        <v>10</v>
      </c>
      <c r="M41" s="102">
        <v>0</v>
      </c>
      <c r="N41" s="131">
        <f>SUM(B41:M41)</f>
        <v>96</v>
      </c>
    </row>
    <row r="42" spans="1:14" ht="15" thickBot="1" x14ac:dyDescent="0.35">
      <c r="A42" s="127" t="s">
        <v>248</v>
      </c>
      <c r="B42" s="102">
        <v>15</v>
      </c>
      <c r="C42" s="102">
        <v>25</v>
      </c>
      <c r="D42" s="102">
        <v>8</v>
      </c>
      <c r="E42" s="125"/>
      <c r="F42" s="126">
        <v>3</v>
      </c>
      <c r="G42" s="102">
        <v>4</v>
      </c>
      <c r="H42" s="102">
        <v>8</v>
      </c>
      <c r="I42" s="102">
        <v>20</v>
      </c>
      <c r="J42" s="102">
        <v>30</v>
      </c>
      <c r="K42" s="102">
        <v>30</v>
      </c>
      <c r="L42" s="102">
        <v>10</v>
      </c>
      <c r="M42" s="102">
        <v>0</v>
      </c>
      <c r="N42" s="131">
        <f>SUM(B42:M42)</f>
        <v>153</v>
      </c>
    </row>
    <row r="43" spans="1:14" ht="15" thickBot="1" x14ac:dyDescent="0.35">
      <c r="A43" s="127" t="s">
        <v>249</v>
      </c>
      <c r="B43" s="102">
        <v>40</v>
      </c>
      <c r="C43" s="102">
        <v>30</v>
      </c>
      <c r="D43" s="102">
        <v>10</v>
      </c>
      <c r="E43" s="125"/>
      <c r="F43" s="126">
        <v>8</v>
      </c>
      <c r="G43" s="102">
        <v>8</v>
      </c>
      <c r="H43" s="102">
        <v>15</v>
      </c>
      <c r="I43" s="102">
        <v>25</v>
      </c>
      <c r="J43" s="102">
        <v>35</v>
      </c>
      <c r="K43" s="102">
        <v>25</v>
      </c>
      <c r="L43" s="102">
        <v>15</v>
      </c>
      <c r="M43" s="102">
        <v>5</v>
      </c>
      <c r="N43" s="131">
        <f>SUM(B43:M43)</f>
        <v>216</v>
      </c>
    </row>
    <row r="44" spans="1:14" ht="15" thickBot="1" x14ac:dyDescent="0.35">
      <c r="A44" s="127" t="s">
        <v>250</v>
      </c>
      <c r="B44" s="102">
        <v>30</v>
      </c>
      <c r="C44" s="102">
        <v>50</v>
      </c>
      <c r="D44" s="102">
        <v>20</v>
      </c>
      <c r="E44" s="125"/>
      <c r="F44" s="126">
        <v>11</v>
      </c>
      <c r="G44" s="102">
        <v>12</v>
      </c>
      <c r="H44" s="102">
        <v>15</v>
      </c>
      <c r="I44" s="102">
        <v>20</v>
      </c>
      <c r="J44" s="102">
        <v>30</v>
      </c>
      <c r="K44" s="102">
        <v>30</v>
      </c>
      <c r="L44" s="102">
        <v>15</v>
      </c>
      <c r="M44" s="102">
        <v>8</v>
      </c>
      <c r="N44" s="131">
        <f>SUM(B44:M44)</f>
        <v>241</v>
      </c>
    </row>
    <row r="45" spans="1:14" ht="15" thickBot="1" x14ac:dyDescent="0.35">
      <c r="A45" s="127" t="s">
        <v>251</v>
      </c>
      <c r="B45" s="102">
        <v>20</v>
      </c>
      <c r="C45" s="102">
        <v>20</v>
      </c>
      <c r="D45" s="102">
        <v>20</v>
      </c>
      <c r="E45" s="125"/>
      <c r="F45" s="126">
        <v>15</v>
      </c>
      <c r="G45" s="102">
        <v>5</v>
      </c>
      <c r="H45" s="102">
        <v>0</v>
      </c>
      <c r="I45" s="102">
        <v>12</v>
      </c>
      <c r="J45" s="102">
        <v>12</v>
      </c>
      <c r="K45" s="102">
        <v>12</v>
      </c>
      <c r="L45" s="102">
        <v>0</v>
      </c>
      <c r="M45" s="102">
        <v>0</v>
      </c>
      <c r="N45" s="131">
        <f>SUM(B45:M45)</f>
        <v>116</v>
      </c>
    </row>
    <row r="48" spans="1:14" x14ac:dyDescent="0.3">
      <c r="A48" s="110" t="s">
        <v>253</v>
      </c>
      <c r="B48" s="111"/>
      <c r="C48" s="111"/>
      <c r="D48" s="111"/>
      <c r="E48" s="111"/>
      <c r="F48" s="111"/>
      <c r="G48" s="111"/>
      <c r="H48" s="111"/>
      <c r="I48" s="111"/>
      <c r="J48" s="111"/>
      <c r="K48" s="111"/>
      <c r="L48" s="111"/>
      <c r="M48" s="111"/>
      <c r="N48" s="111"/>
    </row>
    <row r="51" spans="1:13" x14ac:dyDescent="0.3">
      <c r="A51" s="133"/>
      <c r="B51" s="134">
        <v>0.5</v>
      </c>
      <c r="C51" s="134">
        <v>0.54166666666666663</v>
      </c>
      <c r="D51" s="134">
        <v>0.58333333333333337</v>
      </c>
      <c r="E51" s="135"/>
      <c r="F51" s="136">
        <v>0.625</v>
      </c>
      <c r="G51" s="134">
        <v>0.66666666666666696</v>
      </c>
      <c r="H51" s="134">
        <v>0.70833333333333304</v>
      </c>
      <c r="I51" s="134">
        <v>0.75</v>
      </c>
      <c r="J51" s="134">
        <v>0.79166666666666696</v>
      </c>
      <c r="K51" s="134">
        <v>0.83333333333333304</v>
      </c>
      <c r="L51" s="134">
        <v>0.875</v>
      </c>
      <c r="M51" s="134">
        <v>0.91666666666666696</v>
      </c>
    </row>
    <row r="52" spans="1:13" ht="4.8" customHeight="1" x14ac:dyDescent="0.3">
      <c r="A52" s="133"/>
      <c r="B52" s="102"/>
      <c r="C52" s="102"/>
      <c r="D52" s="102"/>
      <c r="E52" s="125"/>
      <c r="F52" s="126"/>
      <c r="G52" s="102"/>
      <c r="H52" s="102"/>
      <c r="I52" s="102"/>
      <c r="J52" s="102"/>
      <c r="K52" s="102"/>
      <c r="L52" s="102"/>
      <c r="M52" s="102"/>
    </row>
    <row r="53" spans="1:13" x14ac:dyDescent="0.3">
      <c r="A53" s="133" t="s">
        <v>245</v>
      </c>
      <c r="B53" s="132">
        <f>B39</f>
        <v>10</v>
      </c>
      <c r="C53" s="132">
        <f t="shared" ref="C53:M53" si="1">C39</f>
        <v>15</v>
      </c>
      <c r="D53" s="132">
        <f t="shared" si="1"/>
        <v>5</v>
      </c>
      <c r="E53" s="132">
        <f t="shared" si="1"/>
        <v>0</v>
      </c>
      <c r="F53" s="132">
        <f t="shared" si="1"/>
        <v>0</v>
      </c>
      <c r="G53" s="132">
        <f t="shared" si="1"/>
        <v>0</v>
      </c>
      <c r="H53" s="132">
        <f t="shared" si="1"/>
        <v>4</v>
      </c>
      <c r="I53" s="132">
        <f t="shared" si="1"/>
        <v>5</v>
      </c>
      <c r="J53" s="132">
        <f t="shared" si="1"/>
        <v>10</v>
      </c>
      <c r="K53" s="132">
        <f t="shared" si="1"/>
        <v>10</v>
      </c>
      <c r="L53" s="132">
        <f t="shared" si="1"/>
        <v>10</v>
      </c>
      <c r="M53" s="132">
        <f t="shared" si="1"/>
        <v>0</v>
      </c>
    </row>
    <row r="54" spans="1:13" x14ac:dyDescent="0.3">
      <c r="A54" s="133" t="s">
        <v>246</v>
      </c>
      <c r="B54" s="132">
        <f t="shared" ref="B54:M54" si="2">B40</f>
        <v>12</v>
      </c>
      <c r="C54" s="132">
        <f t="shared" si="2"/>
        <v>20</v>
      </c>
      <c r="D54" s="132">
        <f t="shared" si="2"/>
        <v>5</v>
      </c>
      <c r="E54" s="132">
        <f t="shared" si="2"/>
        <v>0</v>
      </c>
      <c r="F54" s="132">
        <f t="shared" si="2"/>
        <v>0</v>
      </c>
      <c r="G54" s="132">
        <f t="shared" si="2"/>
        <v>0</v>
      </c>
      <c r="H54" s="132">
        <f t="shared" si="2"/>
        <v>4</v>
      </c>
      <c r="I54" s="132">
        <f t="shared" si="2"/>
        <v>5</v>
      </c>
      <c r="J54" s="132">
        <f t="shared" si="2"/>
        <v>15</v>
      </c>
      <c r="K54" s="132">
        <f t="shared" si="2"/>
        <v>15</v>
      </c>
      <c r="L54" s="132">
        <f t="shared" si="2"/>
        <v>10</v>
      </c>
      <c r="M54" s="132">
        <f t="shared" si="2"/>
        <v>0</v>
      </c>
    </row>
    <row r="55" spans="1:13" x14ac:dyDescent="0.3">
      <c r="A55" s="133" t="s">
        <v>247</v>
      </c>
      <c r="B55" s="132">
        <f t="shared" ref="B55:M55" si="3">B41</f>
        <v>12</v>
      </c>
      <c r="C55" s="132">
        <f t="shared" si="3"/>
        <v>20</v>
      </c>
      <c r="D55" s="132">
        <f t="shared" si="3"/>
        <v>5</v>
      </c>
      <c r="E55" s="132">
        <f t="shared" si="3"/>
        <v>0</v>
      </c>
      <c r="F55" s="132">
        <f t="shared" si="3"/>
        <v>0</v>
      </c>
      <c r="G55" s="132">
        <f t="shared" si="3"/>
        <v>0</v>
      </c>
      <c r="H55" s="132">
        <f t="shared" si="3"/>
        <v>4</v>
      </c>
      <c r="I55" s="132">
        <f t="shared" si="3"/>
        <v>5</v>
      </c>
      <c r="J55" s="132">
        <f t="shared" si="3"/>
        <v>20</v>
      </c>
      <c r="K55" s="132">
        <f t="shared" si="3"/>
        <v>20</v>
      </c>
      <c r="L55" s="132">
        <f t="shared" si="3"/>
        <v>10</v>
      </c>
      <c r="M55" s="132">
        <f t="shared" si="3"/>
        <v>0</v>
      </c>
    </row>
    <row r="56" spans="1:13" x14ac:dyDescent="0.3">
      <c r="A56" s="133" t="s">
        <v>248</v>
      </c>
      <c r="B56" s="132">
        <f t="shared" ref="B56:M56" si="4">B42</f>
        <v>15</v>
      </c>
      <c r="C56" s="132">
        <f t="shared" si="4"/>
        <v>25</v>
      </c>
      <c r="D56" s="132">
        <f t="shared" si="4"/>
        <v>8</v>
      </c>
      <c r="E56" s="132">
        <f t="shared" si="4"/>
        <v>0</v>
      </c>
      <c r="F56" s="132">
        <f t="shared" si="4"/>
        <v>3</v>
      </c>
      <c r="G56" s="132">
        <f t="shared" si="4"/>
        <v>4</v>
      </c>
      <c r="H56" s="132">
        <f t="shared" si="4"/>
        <v>8</v>
      </c>
      <c r="I56" s="132">
        <f t="shared" si="4"/>
        <v>20</v>
      </c>
      <c r="J56" s="132">
        <f t="shared" si="4"/>
        <v>30</v>
      </c>
      <c r="K56" s="132">
        <f t="shared" si="4"/>
        <v>30</v>
      </c>
      <c r="L56" s="132">
        <f t="shared" si="4"/>
        <v>10</v>
      </c>
      <c r="M56" s="132">
        <f t="shared" si="4"/>
        <v>0</v>
      </c>
    </row>
    <row r="57" spans="1:13" x14ac:dyDescent="0.3">
      <c r="A57" s="133" t="s">
        <v>249</v>
      </c>
      <c r="B57" s="132">
        <f t="shared" ref="B57:M57" si="5">B43</f>
        <v>40</v>
      </c>
      <c r="C57" s="132">
        <f t="shared" si="5"/>
        <v>30</v>
      </c>
      <c r="D57" s="132">
        <f t="shared" si="5"/>
        <v>10</v>
      </c>
      <c r="E57" s="132">
        <f t="shared" si="5"/>
        <v>0</v>
      </c>
      <c r="F57" s="132">
        <f t="shared" si="5"/>
        <v>8</v>
      </c>
      <c r="G57" s="132">
        <f t="shared" si="5"/>
        <v>8</v>
      </c>
      <c r="H57" s="132">
        <f t="shared" si="5"/>
        <v>15</v>
      </c>
      <c r="I57" s="132">
        <f t="shared" si="5"/>
        <v>25</v>
      </c>
      <c r="J57" s="132">
        <f t="shared" si="5"/>
        <v>35</v>
      </c>
      <c r="K57" s="132">
        <f t="shared" si="5"/>
        <v>25</v>
      </c>
      <c r="L57" s="132">
        <f t="shared" si="5"/>
        <v>15</v>
      </c>
      <c r="M57" s="132">
        <f t="shared" si="5"/>
        <v>5</v>
      </c>
    </row>
    <row r="58" spans="1:13" x14ac:dyDescent="0.3">
      <c r="A58" s="133" t="s">
        <v>250</v>
      </c>
      <c r="B58" s="132">
        <f t="shared" ref="B58:M58" si="6">B44</f>
        <v>30</v>
      </c>
      <c r="C58" s="132">
        <f t="shared" si="6"/>
        <v>50</v>
      </c>
      <c r="D58" s="132">
        <f t="shared" si="6"/>
        <v>20</v>
      </c>
      <c r="E58" s="132">
        <f t="shared" si="6"/>
        <v>0</v>
      </c>
      <c r="F58" s="132">
        <f t="shared" si="6"/>
        <v>11</v>
      </c>
      <c r="G58" s="132">
        <f t="shared" si="6"/>
        <v>12</v>
      </c>
      <c r="H58" s="132">
        <f t="shared" si="6"/>
        <v>15</v>
      </c>
      <c r="I58" s="132">
        <f t="shared" si="6"/>
        <v>20</v>
      </c>
      <c r="J58" s="132">
        <f t="shared" si="6"/>
        <v>30</v>
      </c>
      <c r="K58" s="132">
        <f t="shared" si="6"/>
        <v>30</v>
      </c>
      <c r="L58" s="132">
        <f t="shared" si="6"/>
        <v>15</v>
      </c>
      <c r="M58" s="132">
        <f t="shared" si="6"/>
        <v>8</v>
      </c>
    </row>
    <row r="59" spans="1:13" x14ac:dyDescent="0.3">
      <c r="A59" s="133" t="s">
        <v>251</v>
      </c>
      <c r="B59" s="132">
        <f t="shared" ref="B59:M59" si="7">B45</f>
        <v>20</v>
      </c>
      <c r="C59" s="132">
        <f t="shared" si="7"/>
        <v>20</v>
      </c>
      <c r="D59" s="132">
        <f t="shared" si="7"/>
        <v>20</v>
      </c>
      <c r="E59" s="132">
        <f t="shared" si="7"/>
        <v>0</v>
      </c>
      <c r="F59" s="132">
        <f t="shared" si="7"/>
        <v>15</v>
      </c>
      <c r="G59" s="132">
        <f t="shared" si="7"/>
        <v>5</v>
      </c>
      <c r="H59" s="132">
        <f t="shared" si="7"/>
        <v>0</v>
      </c>
      <c r="I59" s="132">
        <f t="shared" si="7"/>
        <v>12</v>
      </c>
      <c r="J59" s="132">
        <f t="shared" si="7"/>
        <v>12</v>
      </c>
      <c r="K59" s="132">
        <f t="shared" si="7"/>
        <v>12</v>
      </c>
      <c r="L59" s="132">
        <f t="shared" si="7"/>
        <v>0</v>
      </c>
      <c r="M59" s="132">
        <f t="shared" si="7"/>
        <v>0</v>
      </c>
    </row>
    <row r="61" spans="1:13" ht="15" thickBot="1" x14ac:dyDescent="0.35"/>
    <row r="62" spans="1:13" s="12" customFormat="1" ht="15" thickBot="1" x14ac:dyDescent="0.35">
      <c r="A62"/>
      <c r="B62" s="140"/>
      <c r="C62" s="141" t="s">
        <v>254</v>
      </c>
      <c r="D62" s="142"/>
      <c r="E62"/>
      <c r="G62" s="137"/>
      <c r="H62" s="138" t="s">
        <v>259</v>
      </c>
      <c r="I62" s="139"/>
      <c r="K62" s="137"/>
      <c r="L62" s="138" t="s">
        <v>258</v>
      </c>
      <c r="M62" s="139"/>
    </row>
    <row r="63" spans="1:13" x14ac:dyDescent="0.3">
      <c r="B63" s="133" t="s">
        <v>257</v>
      </c>
      <c r="C63" s="133" t="s">
        <v>255</v>
      </c>
      <c r="D63" s="133" t="s">
        <v>260</v>
      </c>
      <c r="G63" s="143" t="s">
        <v>257</v>
      </c>
      <c r="H63" s="143" t="s">
        <v>255</v>
      </c>
      <c r="I63" s="143" t="s">
        <v>256</v>
      </c>
      <c r="K63" s="143" t="s">
        <v>257</v>
      </c>
      <c r="L63" s="143" t="s">
        <v>255</v>
      </c>
      <c r="M63" s="143" t="s">
        <v>256</v>
      </c>
    </row>
    <row r="64" spans="1:13" x14ac:dyDescent="0.3">
      <c r="A64" s="135" t="s">
        <v>245</v>
      </c>
      <c r="B64" s="102">
        <f>SUM(B53:D53)</f>
        <v>30</v>
      </c>
      <c r="C64" s="144">
        <f>B64/$L$29</f>
        <v>0.35294117647058826</v>
      </c>
      <c r="D64" s="145">
        <f>3/IF(C64&lt;1,1,C64)</f>
        <v>3</v>
      </c>
      <c r="G64" s="102">
        <f>SUM(F53:H53)</f>
        <v>4</v>
      </c>
      <c r="H64" s="144">
        <f>G64/$L$29</f>
        <v>4.7058823529411764E-2</v>
      </c>
      <c r="I64" s="145">
        <f>3/IF(H64&lt;1,1,H64)</f>
        <v>3</v>
      </c>
      <c r="K64" s="102">
        <f>SUM(I53:M53)</f>
        <v>35</v>
      </c>
      <c r="L64" s="144">
        <f>K64/$L$29</f>
        <v>0.41176470588235292</v>
      </c>
      <c r="M64" s="145">
        <f>4/IF(L64&lt;1,1,L64)</f>
        <v>4</v>
      </c>
    </row>
    <row r="65" spans="1:14" x14ac:dyDescent="0.3">
      <c r="A65" s="135" t="s">
        <v>246</v>
      </c>
      <c r="B65" s="102">
        <f t="shared" ref="B65:B70" si="8">SUM(B54:D54)</f>
        <v>37</v>
      </c>
      <c r="C65" s="144">
        <f t="shared" ref="C65:C70" si="9">B65/$L$29</f>
        <v>0.43529411764705883</v>
      </c>
      <c r="D65" s="145">
        <f>3/IF(C65&lt;1,1,C65)</f>
        <v>3</v>
      </c>
      <c r="G65" s="102">
        <f t="shared" ref="G65:G70" si="10">SUM(F54:H54)</f>
        <v>4</v>
      </c>
      <c r="H65" s="144">
        <f t="shared" ref="H65:H70" si="11">G65/$L$29</f>
        <v>4.7058823529411764E-2</v>
      </c>
      <c r="I65" s="145">
        <f>3/IF(H65&lt;1,1,H65)</f>
        <v>3</v>
      </c>
      <c r="K65" s="102">
        <f>SUM(I54:M54)</f>
        <v>45</v>
      </c>
      <c r="L65" s="144">
        <f t="shared" ref="L65:L70" si="12">K65/$L$29</f>
        <v>0.52941176470588236</v>
      </c>
      <c r="M65" s="145">
        <f>4/IF(L65&lt;1,1,L65)</f>
        <v>4</v>
      </c>
    </row>
    <row r="66" spans="1:14" x14ac:dyDescent="0.3">
      <c r="A66" s="135" t="s">
        <v>247</v>
      </c>
      <c r="B66" s="102">
        <f t="shared" si="8"/>
        <v>37</v>
      </c>
      <c r="C66" s="144">
        <f t="shared" si="9"/>
        <v>0.43529411764705883</v>
      </c>
      <c r="D66" s="145">
        <f>3/IF(C66&lt;1,1,C66)</f>
        <v>3</v>
      </c>
      <c r="G66" s="102">
        <f t="shared" si="10"/>
        <v>4</v>
      </c>
      <c r="H66" s="144">
        <f t="shared" si="11"/>
        <v>4.7058823529411764E-2</v>
      </c>
      <c r="I66" s="145">
        <f>3/IF(H66&lt;1,1,H66)</f>
        <v>3</v>
      </c>
      <c r="K66" s="102">
        <f>SUM(I55:M55)</f>
        <v>55</v>
      </c>
      <c r="L66" s="144">
        <f t="shared" si="12"/>
        <v>0.6470588235294118</v>
      </c>
      <c r="M66" s="145">
        <f>4/IF(L66&lt;1,1,L66)</f>
        <v>4</v>
      </c>
    </row>
    <row r="67" spans="1:14" x14ac:dyDescent="0.3">
      <c r="A67" s="135" t="s">
        <v>248</v>
      </c>
      <c r="B67" s="102">
        <f t="shared" si="8"/>
        <v>48</v>
      </c>
      <c r="C67" s="144">
        <f t="shared" si="9"/>
        <v>0.56470588235294117</v>
      </c>
      <c r="D67" s="145">
        <f>3/IF(C67&lt;1,1,C67)</f>
        <v>3</v>
      </c>
      <c r="G67" s="102">
        <f t="shared" si="10"/>
        <v>15</v>
      </c>
      <c r="H67" s="144">
        <f t="shared" si="11"/>
        <v>0.17647058823529413</v>
      </c>
      <c r="I67" s="145">
        <f>3/IF(H67&lt;1,1,H67)</f>
        <v>3</v>
      </c>
      <c r="K67" s="102">
        <f>SUM(I56:M56)</f>
        <v>90</v>
      </c>
      <c r="L67" s="144">
        <f t="shared" si="12"/>
        <v>1.0588235294117647</v>
      </c>
      <c r="M67" s="145">
        <f>4/IF(L67&lt;1,1,L67)</f>
        <v>3.7777777777777777</v>
      </c>
    </row>
    <row r="68" spans="1:14" x14ac:dyDescent="0.3">
      <c r="A68" s="135" t="s">
        <v>249</v>
      </c>
      <c r="B68" s="102">
        <f t="shared" si="8"/>
        <v>80</v>
      </c>
      <c r="C68" s="144">
        <f t="shared" si="9"/>
        <v>0.94117647058823528</v>
      </c>
      <c r="D68" s="145">
        <f>3/IF(C68&lt;1,1,C68)</f>
        <v>3</v>
      </c>
      <c r="G68" s="102">
        <f t="shared" si="10"/>
        <v>31</v>
      </c>
      <c r="H68" s="144">
        <f t="shared" si="11"/>
        <v>0.36470588235294116</v>
      </c>
      <c r="I68" s="145">
        <f>3/IF(H68&lt;1,1,H68)</f>
        <v>3</v>
      </c>
      <c r="K68" s="102">
        <f>SUM(I57:M57)</f>
        <v>105</v>
      </c>
      <c r="L68" s="144">
        <f t="shared" si="12"/>
        <v>1.2352941176470589</v>
      </c>
      <c r="M68" s="145">
        <f>4/IF(L68&lt;1,1,L68)</f>
        <v>3.2380952380952381</v>
      </c>
    </row>
    <row r="69" spans="1:14" x14ac:dyDescent="0.3">
      <c r="A69" s="135" t="s">
        <v>250</v>
      </c>
      <c r="B69" s="102">
        <f t="shared" si="8"/>
        <v>100</v>
      </c>
      <c r="C69" s="144">
        <f t="shared" si="9"/>
        <v>1.1764705882352942</v>
      </c>
      <c r="D69" s="145">
        <f>3/IF(C69&lt;1,1,C69)</f>
        <v>2.5499999999999998</v>
      </c>
      <c r="G69" s="102">
        <f t="shared" si="10"/>
        <v>38</v>
      </c>
      <c r="H69" s="144">
        <f t="shared" si="11"/>
        <v>0.44705882352941179</v>
      </c>
      <c r="I69" s="145">
        <f>3/IF(H69&lt;1,1,H69)</f>
        <v>3</v>
      </c>
      <c r="K69" s="102">
        <f>SUM(I58:M58)</f>
        <v>103</v>
      </c>
      <c r="L69" s="144">
        <f t="shared" si="12"/>
        <v>1.2117647058823529</v>
      </c>
      <c r="M69" s="145">
        <f>4/IF(L69&lt;1,1,L69)</f>
        <v>3.3009708737864081</v>
      </c>
    </row>
    <row r="70" spans="1:14" x14ac:dyDescent="0.3">
      <c r="A70" s="135" t="s">
        <v>251</v>
      </c>
      <c r="B70" s="102">
        <f t="shared" si="8"/>
        <v>60</v>
      </c>
      <c r="C70" s="144">
        <f t="shared" si="9"/>
        <v>0.70588235294117652</v>
      </c>
      <c r="D70" s="145">
        <f>3/IF(C70&lt;1,1,C70)</f>
        <v>3</v>
      </c>
      <c r="G70" s="102">
        <f t="shared" si="10"/>
        <v>20</v>
      </c>
      <c r="H70" s="144">
        <f t="shared" si="11"/>
        <v>0.23529411764705882</v>
      </c>
      <c r="I70" s="145">
        <f>3/IF(H70&lt;1,1,H70)</f>
        <v>3</v>
      </c>
      <c r="K70" s="102">
        <f>SUM(I59:M59)</f>
        <v>36</v>
      </c>
      <c r="L70" s="144">
        <f t="shared" si="12"/>
        <v>0.42352941176470588</v>
      </c>
      <c r="M70" s="145">
        <f>4/IF(L70&lt;1,1,L70)</f>
        <v>4</v>
      </c>
    </row>
    <row r="71" spans="1:14" x14ac:dyDescent="0.3">
      <c r="M71" s="146"/>
    </row>
    <row r="73" spans="1:14" x14ac:dyDescent="0.3">
      <c r="A73" s="110" t="s">
        <v>261</v>
      </c>
      <c r="B73" s="111"/>
      <c r="C73" s="111"/>
      <c r="D73" s="111"/>
      <c r="E73" s="111"/>
      <c r="F73" s="111"/>
      <c r="G73" s="111"/>
      <c r="H73" s="111"/>
      <c r="I73" s="111"/>
      <c r="J73" s="111"/>
      <c r="K73" s="111"/>
      <c r="L73" s="111"/>
      <c r="M73" s="111"/>
      <c r="N73" s="111"/>
    </row>
    <row r="75" spans="1:14" x14ac:dyDescent="0.3">
      <c r="B75" s="148" t="s">
        <v>257</v>
      </c>
      <c r="C75" s="148" t="s">
        <v>263</v>
      </c>
      <c r="D75" s="148" t="s">
        <v>264</v>
      </c>
      <c r="G75" s="156"/>
      <c r="H75" s="157"/>
      <c r="I75" s="157"/>
      <c r="J75" s="157"/>
      <c r="K75" s="157"/>
      <c r="L75" s="158"/>
    </row>
    <row r="76" spans="1:14" x14ac:dyDescent="0.3">
      <c r="A76" s="135" t="s">
        <v>245</v>
      </c>
      <c r="B76" s="102">
        <f>N39</f>
        <v>69</v>
      </c>
      <c r="C76" s="147">
        <f>M11</f>
        <v>15.998750000000003</v>
      </c>
      <c r="D76" s="149">
        <f>B76*C76</f>
        <v>1103.9137500000002</v>
      </c>
      <c r="G76" s="165" t="s">
        <v>271</v>
      </c>
      <c r="H76" s="159"/>
      <c r="I76" s="159"/>
      <c r="J76" s="159"/>
      <c r="K76" s="166">
        <f>D83*52</f>
        <v>1013114.2774999999</v>
      </c>
      <c r="L76" s="160"/>
    </row>
    <row r="77" spans="1:14" x14ac:dyDescent="0.3">
      <c r="A77" s="135" t="s">
        <v>246</v>
      </c>
      <c r="B77" s="102">
        <f t="shared" ref="B77:B82" si="13">N40</f>
        <v>86</v>
      </c>
      <c r="C77" s="147">
        <f>M12</f>
        <v>15.998750000000003</v>
      </c>
      <c r="D77" s="149">
        <f t="shared" ref="D77:D82" si="14">B77*C77</f>
        <v>1375.8925000000002</v>
      </c>
      <c r="G77" s="161"/>
      <c r="H77" s="159"/>
      <c r="I77" s="159"/>
      <c r="J77" s="159"/>
      <c r="K77" s="159"/>
      <c r="L77" s="160"/>
    </row>
    <row r="78" spans="1:14" x14ac:dyDescent="0.3">
      <c r="A78" s="135" t="s">
        <v>247</v>
      </c>
      <c r="B78" s="102">
        <f t="shared" si="13"/>
        <v>96</v>
      </c>
      <c r="C78" s="147">
        <f>M13</f>
        <v>19.010625000000001</v>
      </c>
      <c r="D78" s="149">
        <f t="shared" si="14"/>
        <v>1825.02</v>
      </c>
      <c r="G78" s="161" t="s">
        <v>272</v>
      </c>
      <c r="H78" s="159"/>
      <c r="I78" s="159"/>
      <c r="J78" s="159"/>
      <c r="K78" s="166">
        <f>Overheads!B7</f>
        <v>754770.13673750055</v>
      </c>
      <c r="L78" s="160"/>
    </row>
    <row r="79" spans="1:14" x14ac:dyDescent="0.3">
      <c r="A79" s="135" t="s">
        <v>248</v>
      </c>
      <c r="B79" s="102">
        <f t="shared" si="13"/>
        <v>153</v>
      </c>
      <c r="C79" s="147">
        <f>M14</f>
        <v>19.010625000000001</v>
      </c>
      <c r="D79" s="149">
        <f t="shared" si="14"/>
        <v>2908.6256250000001</v>
      </c>
      <c r="G79" s="162"/>
      <c r="H79" s="163"/>
      <c r="I79" s="163"/>
      <c r="J79" s="163"/>
      <c r="K79" s="163"/>
      <c r="L79" s="164"/>
    </row>
    <row r="80" spans="1:14" x14ac:dyDescent="0.3">
      <c r="A80" s="135" t="s">
        <v>249</v>
      </c>
      <c r="B80" s="102">
        <f t="shared" si="13"/>
        <v>216</v>
      </c>
      <c r="C80" s="147">
        <f>M15</f>
        <v>22.022500000000001</v>
      </c>
      <c r="D80" s="149">
        <f t="shared" si="14"/>
        <v>4756.8600000000006</v>
      </c>
    </row>
    <row r="81" spans="1:14" x14ac:dyDescent="0.3">
      <c r="A81" s="135" t="s">
        <v>250</v>
      </c>
      <c r="B81" s="102">
        <f t="shared" si="13"/>
        <v>241</v>
      </c>
      <c r="C81" s="147">
        <f>M16</f>
        <v>22.022500000000001</v>
      </c>
      <c r="D81" s="149">
        <f t="shared" si="14"/>
        <v>5307.4225000000006</v>
      </c>
    </row>
    <row r="82" spans="1:14" ht="15" thickBot="1" x14ac:dyDescent="0.35">
      <c r="A82" s="135" t="s">
        <v>251</v>
      </c>
      <c r="B82" s="102">
        <f t="shared" si="13"/>
        <v>116</v>
      </c>
      <c r="C82" s="147">
        <f>M17</f>
        <v>19.010625000000001</v>
      </c>
      <c r="D82" s="150">
        <f t="shared" si="14"/>
        <v>2205.2325000000001</v>
      </c>
    </row>
    <row r="83" spans="1:14" ht="15" thickBot="1" x14ac:dyDescent="0.35">
      <c r="D83" s="151">
        <f>SUM(D76:D82)</f>
        <v>19482.966874999998</v>
      </c>
    </row>
    <row r="87" spans="1:14" x14ac:dyDescent="0.3">
      <c r="A87" s="110" t="s">
        <v>265</v>
      </c>
      <c r="B87" s="111"/>
      <c r="C87" s="111"/>
      <c r="D87" s="111"/>
      <c r="E87" s="111"/>
      <c r="F87" s="111"/>
      <c r="G87" s="111"/>
      <c r="H87" s="111"/>
      <c r="I87" s="111"/>
      <c r="J87" s="111"/>
      <c r="K87" s="111"/>
      <c r="L87" s="111"/>
      <c r="M87" s="111"/>
      <c r="N87" s="111"/>
    </row>
    <row r="89" spans="1:14" x14ac:dyDescent="0.3">
      <c r="A89" s="12"/>
    </row>
    <row r="90" spans="1:14" s="12" customFormat="1" x14ac:dyDescent="0.3">
      <c r="A90" s="152" t="s">
        <v>266</v>
      </c>
      <c r="B90" s="152" t="s">
        <v>10</v>
      </c>
      <c r="C90" s="152" t="s">
        <v>11</v>
      </c>
      <c r="D90" s="152" t="s">
        <v>12</v>
      </c>
      <c r="E90" s="152" t="s">
        <v>13</v>
      </c>
      <c r="F90" s="152" t="s">
        <v>14</v>
      </c>
      <c r="G90" s="152" t="s">
        <v>15</v>
      </c>
      <c r="H90" s="152" t="s">
        <v>16</v>
      </c>
      <c r="I90" s="152" t="s">
        <v>17</v>
      </c>
      <c r="J90" s="152" t="s">
        <v>18</v>
      </c>
      <c r="K90" s="152" t="s">
        <v>19</v>
      </c>
      <c r="L90" s="152" t="s">
        <v>20</v>
      </c>
      <c r="M90" s="152" t="s">
        <v>21</v>
      </c>
      <c r="N90" s="152" t="s">
        <v>22</v>
      </c>
    </row>
    <row r="91" spans="1:14" x14ac:dyDescent="0.3">
      <c r="A91" s="152" t="s">
        <v>267</v>
      </c>
      <c r="B91" s="153">
        <v>0.4</v>
      </c>
      <c r="C91" s="154">
        <f>B91+1%</f>
        <v>0.41000000000000003</v>
      </c>
      <c r="D91" s="154">
        <f t="shared" ref="D91:N91" si="15">C91+1%</f>
        <v>0.42000000000000004</v>
      </c>
      <c r="E91" s="154">
        <f t="shared" si="15"/>
        <v>0.43000000000000005</v>
      </c>
      <c r="F91" s="154">
        <f t="shared" si="15"/>
        <v>0.44000000000000006</v>
      </c>
      <c r="G91" s="154">
        <f t="shared" si="15"/>
        <v>0.45000000000000007</v>
      </c>
      <c r="H91" s="154">
        <f t="shared" si="15"/>
        <v>0.46000000000000008</v>
      </c>
      <c r="I91" s="154">
        <f t="shared" si="15"/>
        <v>0.47000000000000008</v>
      </c>
      <c r="J91" s="154">
        <f t="shared" si="15"/>
        <v>0.48000000000000009</v>
      </c>
      <c r="K91" s="154">
        <f t="shared" si="15"/>
        <v>0.4900000000000001</v>
      </c>
      <c r="L91" s="154">
        <f t="shared" si="15"/>
        <v>0.50000000000000011</v>
      </c>
      <c r="M91" s="154">
        <f t="shared" si="15"/>
        <v>0.51000000000000012</v>
      </c>
      <c r="N91" s="154">
        <f t="shared" si="15"/>
        <v>0.52000000000000013</v>
      </c>
    </row>
    <row r="93" spans="1:14" x14ac:dyDescent="0.3">
      <c r="A93" s="152" t="s">
        <v>270</v>
      </c>
      <c r="B93" s="152" t="s">
        <v>23</v>
      </c>
      <c r="C93" s="152" t="s">
        <v>24</v>
      </c>
      <c r="D93" s="152" t="s">
        <v>25</v>
      </c>
      <c r="E93" s="152" t="s">
        <v>26</v>
      </c>
      <c r="F93" s="152" t="s">
        <v>27</v>
      </c>
      <c r="G93" s="152" t="s">
        <v>28</v>
      </c>
      <c r="H93" s="152" t="s">
        <v>29</v>
      </c>
      <c r="I93" s="152" t="s">
        <v>30</v>
      </c>
      <c r="J93" s="152" t="s">
        <v>31</v>
      </c>
      <c r="K93" s="152" t="s">
        <v>32</v>
      </c>
      <c r="L93" s="152" t="s">
        <v>33</v>
      </c>
      <c r="M93" s="152" t="s">
        <v>34</v>
      </c>
      <c r="N93" s="152" t="s">
        <v>35</v>
      </c>
    </row>
    <row r="94" spans="1:14" x14ac:dyDescent="0.3">
      <c r="A94" s="152" t="s">
        <v>267</v>
      </c>
      <c r="B94" s="153">
        <f>N91</f>
        <v>0.52000000000000013</v>
      </c>
      <c r="C94" s="154">
        <f>B94+2%</f>
        <v>0.54000000000000015</v>
      </c>
      <c r="D94" s="154">
        <f t="shared" ref="D94:N94" si="16">C94+2%</f>
        <v>0.56000000000000016</v>
      </c>
      <c r="E94" s="154">
        <f t="shared" si="16"/>
        <v>0.58000000000000018</v>
      </c>
      <c r="F94" s="154">
        <f t="shared" si="16"/>
        <v>0.6000000000000002</v>
      </c>
      <c r="G94" s="154">
        <f t="shared" si="16"/>
        <v>0.62000000000000022</v>
      </c>
      <c r="H94" s="154">
        <f t="shared" si="16"/>
        <v>0.64000000000000024</v>
      </c>
      <c r="I94" s="154">
        <f t="shared" si="16"/>
        <v>0.66000000000000025</v>
      </c>
      <c r="J94" s="154">
        <f t="shared" si="16"/>
        <v>0.68000000000000027</v>
      </c>
      <c r="K94" s="154">
        <f t="shared" si="16"/>
        <v>0.70000000000000029</v>
      </c>
      <c r="L94" s="154">
        <f t="shared" si="16"/>
        <v>0.72000000000000031</v>
      </c>
      <c r="M94" s="154">
        <f t="shared" si="16"/>
        <v>0.74000000000000032</v>
      </c>
      <c r="N94" s="154">
        <f t="shared" si="16"/>
        <v>0.76000000000000034</v>
      </c>
    </row>
    <row r="96" spans="1:14" x14ac:dyDescent="0.3">
      <c r="A96" s="152" t="s">
        <v>268</v>
      </c>
      <c r="B96" s="152" t="s">
        <v>36</v>
      </c>
      <c r="C96" s="152" t="s">
        <v>37</v>
      </c>
      <c r="D96" s="152" t="s">
        <v>38</v>
      </c>
      <c r="E96" s="152" t="s">
        <v>39</v>
      </c>
      <c r="F96" s="152" t="s">
        <v>40</v>
      </c>
      <c r="G96" s="152" t="s">
        <v>41</v>
      </c>
      <c r="H96" s="152" t="s">
        <v>42</v>
      </c>
      <c r="I96" s="152" t="s">
        <v>43</v>
      </c>
      <c r="J96" s="152" t="s">
        <v>44</v>
      </c>
      <c r="K96" s="152" t="s">
        <v>45</v>
      </c>
      <c r="L96" s="152" t="s">
        <v>46</v>
      </c>
      <c r="M96" s="152" t="s">
        <v>47</v>
      </c>
      <c r="N96" s="152" t="s">
        <v>48</v>
      </c>
    </row>
    <row r="97" spans="1:14" x14ac:dyDescent="0.3">
      <c r="A97" s="152" t="s">
        <v>267</v>
      </c>
      <c r="B97" s="153">
        <f>N94</f>
        <v>0.76000000000000034</v>
      </c>
      <c r="C97" s="154">
        <f>B97+2%</f>
        <v>0.78000000000000036</v>
      </c>
      <c r="D97" s="154">
        <f t="shared" ref="D97:N97" si="17">C97+2%</f>
        <v>0.80000000000000038</v>
      </c>
      <c r="E97" s="154">
        <f t="shared" si="17"/>
        <v>0.8200000000000004</v>
      </c>
      <c r="F97" s="154">
        <f t="shared" si="17"/>
        <v>0.84000000000000041</v>
      </c>
      <c r="G97" s="154">
        <f t="shared" si="17"/>
        <v>0.86000000000000043</v>
      </c>
      <c r="H97" s="154">
        <f t="shared" si="17"/>
        <v>0.88000000000000045</v>
      </c>
      <c r="I97" s="154">
        <f t="shared" si="17"/>
        <v>0.90000000000000047</v>
      </c>
      <c r="J97" s="154">
        <f t="shared" si="17"/>
        <v>0.92000000000000048</v>
      </c>
      <c r="K97" s="154">
        <f t="shared" si="17"/>
        <v>0.9400000000000005</v>
      </c>
      <c r="L97" s="154">
        <f t="shared" si="17"/>
        <v>0.96000000000000052</v>
      </c>
      <c r="M97" s="154">
        <f t="shared" si="17"/>
        <v>0.98000000000000054</v>
      </c>
      <c r="N97" s="154">
        <f t="shared" si="17"/>
        <v>1.0000000000000004</v>
      </c>
    </row>
    <row r="99" spans="1:14" x14ac:dyDescent="0.3">
      <c r="A99" s="152" t="s">
        <v>269</v>
      </c>
      <c r="B99" s="152" t="s">
        <v>49</v>
      </c>
      <c r="C99" s="152" t="s">
        <v>50</v>
      </c>
      <c r="D99" s="152" t="s">
        <v>51</v>
      </c>
      <c r="E99" s="152" t="s">
        <v>52</v>
      </c>
      <c r="F99" s="152" t="s">
        <v>53</v>
      </c>
      <c r="G99" s="152" t="s">
        <v>54</v>
      </c>
      <c r="H99" s="152" t="s">
        <v>55</v>
      </c>
      <c r="I99" s="152" t="s">
        <v>56</v>
      </c>
      <c r="J99" s="152" t="s">
        <v>57</v>
      </c>
      <c r="K99" s="152" t="s">
        <v>58</v>
      </c>
      <c r="L99" s="152" t="s">
        <v>59</v>
      </c>
      <c r="M99" s="152" t="s">
        <v>60</v>
      </c>
      <c r="N99" s="152" t="s">
        <v>61</v>
      </c>
    </row>
    <row r="100" spans="1:14" x14ac:dyDescent="0.3">
      <c r="A100" s="152" t="s">
        <v>267</v>
      </c>
      <c r="B100" s="153">
        <f>N97</f>
        <v>1.0000000000000004</v>
      </c>
      <c r="C100" s="153">
        <f>B100</f>
        <v>1.0000000000000004</v>
      </c>
      <c r="D100" s="153">
        <f t="shared" ref="D100:N100" si="18">C100</f>
        <v>1.0000000000000004</v>
      </c>
      <c r="E100" s="153">
        <f t="shared" si="18"/>
        <v>1.0000000000000004</v>
      </c>
      <c r="F100" s="153">
        <f t="shared" si="18"/>
        <v>1.0000000000000004</v>
      </c>
      <c r="G100" s="153">
        <f t="shared" si="18"/>
        <v>1.0000000000000004</v>
      </c>
      <c r="H100" s="153">
        <f t="shared" si="18"/>
        <v>1.0000000000000004</v>
      </c>
      <c r="I100" s="153">
        <f t="shared" si="18"/>
        <v>1.0000000000000004</v>
      </c>
      <c r="J100" s="153">
        <f t="shared" si="18"/>
        <v>1.0000000000000004</v>
      </c>
      <c r="K100" s="153">
        <f t="shared" si="18"/>
        <v>1.0000000000000004</v>
      </c>
      <c r="L100" s="153">
        <f t="shared" si="18"/>
        <v>1.0000000000000004</v>
      </c>
      <c r="M100" s="153">
        <f t="shared" si="18"/>
        <v>1.0000000000000004</v>
      </c>
      <c r="N100" s="153">
        <f t="shared" si="18"/>
        <v>1.0000000000000004</v>
      </c>
    </row>
  </sheetData>
  <conditionalFormatting sqref="B53:M59">
    <cfRule type="colorScale" priority="1">
      <colorScale>
        <cfvo type="min"/>
        <cfvo type="max"/>
        <color rgb="FFFCFCFF"/>
        <color rgb="FFF8696B"/>
      </colorScale>
    </cfRule>
  </conditionalFormatting>
  <dataValidations count="1">
    <dataValidation type="list" allowBlank="1" showInputMessage="1" showErrorMessage="1" sqref="L11:L19" xr:uid="{D4E76AAD-6AE7-44BD-B377-A1CEB79B7BE1}">
      <formula1>"Low,High,Normal"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Cash flow</vt:lpstr>
      <vt:lpstr>Funding</vt:lpstr>
      <vt:lpstr>Acquiring a site</vt:lpstr>
      <vt:lpstr>Site fit out</vt:lpstr>
      <vt:lpstr>Overheads</vt:lpstr>
      <vt:lpstr>Sales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 Cundy</dc:creator>
  <cp:lastModifiedBy>Tim Cundy</cp:lastModifiedBy>
  <dcterms:created xsi:type="dcterms:W3CDTF">2019-01-21T15:08:44Z</dcterms:created>
  <dcterms:modified xsi:type="dcterms:W3CDTF">2019-04-03T10:02:37Z</dcterms:modified>
</cp:coreProperties>
</file>